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35" windowWidth="28800" windowHeight="14850" activeTab="1"/>
  </bookViews>
  <sheets>
    <sheet name="Samleprosjekt GL" sheetId="3" r:id="rId1"/>
    <sheet name="fastlønnsbudsjett BIDRAG" sheetId="2" r:id="rId2"/>
    <sheet name="frikjøp BIDRAG" sheetId="4" r:id="rId3"/>
    <sheet name="egenfinansiering BIDRAG" sheetId="5" r:id="rId4"/>
    <sheet name="lønnstabell per mai 2014" sheetId="1" r:id="rId5"/>
  </sheets>
  <calcPr calcId="145621"/>
</workbook>
</file>

<file path=xl/calcChain.xml><?xml version="1.0" encoding="utf-8"?>
<calcChain xmlns="http://schemas.openxmlformats.org/spreadsheetml/2006/main">
  <c r="W135" i="5" l="1"/>
  <c r="U132" i="5" l="1"/>
  <c r="W133" i="5"/>
  <c r="V134" i="5"/>
  <c r="V133" i="5"/>
  <c r="K133" i="4"/>
  <c r="L133" i="4"/>
  <c r="M133" i="4"/>
  <c r="N133" i="4"/>
  <c r="O133" i="4"/>
  <c r="P133" i="4"/>
  <c r="Q133" i="4"/>
  <c r="R133" i="4"/>
  <c r="S133" i="4"/>
  <c r="T133" i="4"/>
  <c r="U133" i="4"/>
  <c r="V133" i="4"/>
  <c r="J133" i="4"/>
  <c r="V132" i="4"/>
  <c r="V132" i="5" l="1"/>
  <c r="J135" i="5" l="1"/>
  <c r="K135" i="5"/>
  <c r="J134" i="5"/>
  <c r="K134" i="5"/>
  <c r="J132" i="5"/>
  <c r="K132" i="5"/>
  <c r="J133" i="5"/>
  <c r="K133" i="5"/>
  <c r="K132" i="4"/>
  <c r="L132" i="4"/>
  <c r="M132" i="4"/>
  <c r="N132" i="4"/>
  <c r="O132" i="4"/>
  <c r="P132" i="4"/>
  <c r="Q132" i="4"/>
  <c r="R132" i="4"/>
  <c r="S132" i="4"/>
  <c r="T132" i="4"/>
  <c r="U132" i="4"/>
  <c r="J132" i="4"/>
  <c r="W159" i="2"/>
  <c r="W158" i="2"/>
  <c r="U158" i="2"/>
  <c r="U159" i="2"/>
  <c r="J160" i="2"/>
  <c r="K160" i="2"/>
  <c r="J159" i="2"/>
  <c r="K159" i="2"/>
  <c r="J158" i="2"/>
  <c r="K158" i="2"/>
  <c r="M134" i="5" l="1"/>
  <c r="N134" i="5"/>
  <c r="O134" i="5"/>
  <c r="P134" i="5"/>
  <c r="Q134" i="5"/>
  <c r="R134" i="5"/>
  <c r="S134" i="5"/>
  <c r="T134" i="5"/>
  <c r="U134" i="5"/>
  <c r="W134" i="5" s="1"/>
  <c r="L134" i="5"/>
  <c r="M133" i="5"/>
  <c r="N133" i="5"/>
  <c r="O133" i="5"/>
  <c r="P133" i="5"/>
  <c r="Q133" i="5"/>
  <c r="R133" i="5"/>
  <c r="S133" i="5"/>
  <c r="T133" i="5"/>
  <c r="U133" i="5"/>
  <c r="L133" i="5"/>
  <c r="M132" i="5"/>
  <c r="N132" i="5"/>
  <c r="O132" i="5"/>
  <c r="P132" i="5"/>
  <c r="Q132" i="5"/>
  <c r="R132" i="5"/>
  <c r="S132" i="5"/>
  <c r="T132" i="5"/>
  <c r="L132" i="5"/>
  <c r="O124" i="5"/>
  <c r="O125" i="5" s="1"/>
  <c r="K124" i="5"/>
  <c r="K125" i="5" s="1"/>
  <c r="U99" i="5"/>
  <c r="U124" i="5" s="1"/>
  <c r="U125" i="5" s="1"/>
  <c r="T99" i="5"/>
  <c r="T124" i="5" s="1"/>
  <c r="T125" i="5" s="1"/>
  <c r="S99" i="5"/>
  <c r="S124" i="5" s="1"/>
  <c r="S125" i="5" s="1"/>
  <c r="R99" i="5"/>
  <c r="R124" i="5" s="1"/>
  <c r="R125" i="5" s="1"/>
  <c r="Q99" i="5"/>
  <c r="Q124" i="5" s="1"/>
  <c r="Q125" i="5" s="1"/>
  <c r="P99" i="5"/>
  <c r="P124" i="5" s="1"/>
  <c r="P125" i="5" s="1"/>
  <c r="O99" i="5"/>
  <c r="N99" i="5"/>
  <c r="N124" i="5" s="1"/>
  <c r="N125" i="5" s="1"/>
  <c r="M99" i="5"/>
  <c r="M124" i="5" s="1"/>
  <c r="M125" i="5" s="1"/>
  <c r="L99" i="5"/>
  <c r="L124" i="5" s="1"/>
  <c r="L125" i="5" s="1"/>
  <c r="K99" i="5"/>
  <c r="J99" i="5"/>
  <c r="J124" i="5" s="1"/>
  <c r="V98" i="5"/>
  <c r="V97" i="5"/>
  <c r="V99" i="5" s="1"/>
  <c r="V96" i="5"/>
  <c r="U93" i="5"/>
  <c r="U122" i="5" s="1"/>
  <c r="T93" i="5"/>
  <c r="T122" i="5" s="1"/>
  <c r="S93" i="5"/>
  <c r="S122" i="5" s="1"/>
  <c r="S123" i="5" s="1"/>
  <c r="R93" i="5"/>
  <c r="R122" i="5" s="1"/>
  <c r="Q93" i="5"/>
  <c r="Q122" i="5" s="1"/>
  <c r="P93" i="5"/>
  <c r="P122" i="5" s="1"/>
  <c r="O93" i="5"/>
  <c r="O122" i="5" s="1"/>
  <c r="O123" i="5" s="1"/>
  <c r="N93" i="5"/>
  <c r="N122" i="5" s="1"/>
  <c r="M93" i="5"/>
  <c r="M122" i="5" s="1"/>
  <c r="L93" i="5"/>
  <c r="L122" i="5" s="1"/>
  <c r="K93" i="5"/>
  <c r="K122" i="5" s="1"/>
  <c r="J93" i="5"/>
  <c r="J122" i="5" s="1"/>
  <c r="V92" i="5"/>
  <c r="V91" i="5"/>
  <c r="V90" i="5"/>
  <c r="I86" i="5"/>
  <c r="R86" i="5" s="1"/>
  <c r="H86" i="5"/>
  <c r="J86" i="5" s="1"/>
  <c r="B86" i="5"/>
  <c r="I85" i="5"/>
  <c r="U85" i="5" s="1"/>
  <c r="H85" i="5"/>
  <c r="M85" i="5" s="1"/>
  <c r="B85" i="5"/>
  <c r="S84" i="5"/>
  <c r="R84" i="5"/>
  <c r="P84" i="5"/>
  <c r="N84" i="5"/>
  <c r="I84" i="5"/>
  <c r="U84" i="5" s="1"/>
  <c r="H84" i="5"/>
  <c r="L84" i="5" s="1"/>
  <c r="B84" i="5"/>
  <c r="K83" i="5"/>
  <c r="J83" i="5"/>
  <c r="I83" i="5"/>
  <c r="S83" i="5" s="1"/>
  <c r="H83" i="5"/>
  <c r="L83" i="5" s="1"/>
  <c r="B83" i="5"/>
  <c r="I82" i="5"/>
  <c r="P82" i="5" s="1"/>
  <c r="H82" i="5"/>
  <c r="M82" i="5" s="1"/>
  <c r="B82" i="5"/>
  <c r="I81" i="5"/>
  <c r="S81" i="5" s="1"/>
  <c r="H81" i="5"/>
  <c r="J81" i="5" s="1"/>
  <c r="B81" i="5"/>
  <c r="R78" i="5"/>
  <c r="Q78" i="5"/>
  <c r="I78" i="5"/>
  <c r="U78" i="5" s="1"/>
  <c r="H78" i="5"/>
  <c r="K78" i="5" s="1"/>
  <c r="B78" i="5"/>
  <c r="P77" i="5"/>
  <c r="I77" i="5"/>
  <c r="S77" i="5" s="1"/>
  <c r="H77" i="5"/>
  <c r="J77" i="5" s="1"/>
  <c r="B77" i="5"/>
  <c r="R76" i="5"/>
  <c r="J76" i="5"/>
  <c r="I76" i="5"/>
  <c r="U76" i="5" s="1"/>
  <c r="H76" i="5"/>
  <c r="M76" i="5" s="1"/>
  <c r="B76" i="5"/>
  <c r="I75" i="5"/>
  <c r="R75" i="5" s="1"/>
  <c r="H75" i="5"/>
  <c r="L75" i="5" s="1"/>
  <c r="B75" i="5"/>
  <c r="R74" i="5"/>
  <c r="Q74" i="5"/>
  <c r="P74" i="5"/>
  <c r="I74" i="5"/>
  <c r="U74" i="5" s="1"/>
  <c r="H74" i="5"/>
  <c r="K74" i="5" s="1"/>
  <c r="B74" i="5"/>
  <c r="U73" i="5"/>
  <c r="P73" i="5"/>
  <c r="I73" i="5"/>
  <c r="S73" i="5" s="1"/>
  <c r="H73" i="5"/>
  <c r="J73" i="5" s="1"/>
  <c r="B73" i="5"/>
  <c r="B79" i="5" s="1"/>
  <c r="Q70" i="5"/>
  <c r="P70" i="5"/>
  <c r="I70" i="5"/>
  <c r="U70" i="5" s="1"/>
  <c r="H70" i="5"/>
  <c r="K70" i="5" s="1"/>
  <c r="B70" i="5"/>
  <c r="L69" i="5"/>
  <c r="K69" i="5"/>
  <c r="I69" i="5"/>
  <c r="S69" i="5" s="1"/>
  <c r="H69" i="5"/>
  <c r="J69" i="5" s="1"/>
  <c r="B69" i="5"/>
  <c r="I68" i="5"/>
  <c r="U68" i="5" s="1"/>
  <c r="H68" i="5"/>
  <c r="M68" i="5" s="1"/>
  <c r="B68" i="5"/>
  <c r="K67" i="5"/>
  <c r="J67" i="5"/>
  <c r="I67" i="5"/>
  <c r="R67" i="5" s="1"/>
  <c r="H67" i="5"/>
  <c r="L67" i="5" s="1"/>
  <c r="B67" i="5"/>
  <c r="I66" i="5"/>
  <c r="P66" i="5" s="1"/>
  <c r="H66" i="5"/>
  <c r="K66" i="5" s="1"/>
  <c r="B66" i="5"/>
  <c r="Q65" i="5"/>
  <c r="L65" i="5"/>
  <c r="K65" i="5"/>
  <c r="I65" i="5"/>
  <c r="S65" i="5" s="1"/>
  <c r="H65" i="5"/>
  <c r="J65" i="5" s="1"/>
  <c r="B65" i="5"/>
  <c r="B71" i="5" s="1"/>
  <c r="I62" i="5"/>
  <c r="Q62" i="5" s="1"/>
  <c r="H62" i="5"/>
  <c r="K62" i="5" s="1"/>
  <c r="B62" i="5"/>
  <c r="Q61" i="5"/>
  <c r="I61" i="5"/>
  <c r="S61" i="5" s="1"/>
  <c r="H61" i="5"/>
  <c r="J61" i="5" s="1"/>
  <c r="B61" i="5"/>
  <c r="J60" i="5"/>
  <c r="I60" i="5"/>
  <c r="U60" i="5" s="1"/>
  <c r="H60" i="5"/>
  <c r="M60" i="5" s="1"/>
  <c r="B60" i="5"/>
  <c r="K59" i="5"/>
  <c r="J59" i="5"/>
  <c r="I59" i="5"/>
  <c r="T59" i="5" s="1"/>
  <c r="H59" i="5"/>
  <c r="L59" i="5" s="1"/>
  <c r="B59" i="5"/>
  <c r="R58" i="5"/>
  <c r="I58" i="5"/>
  <c r="U58" i="5" s="1"/>
  <c r="H58" i="5"/>
  <c r="L58" i="5" s="1"/>
  <c r="B58" i="5"/>
  <c r="U57" i="5"/>
  <c r="S57" i="5"/>
  <c r="O57" i="5"/>
  <c r="I57" i="5"/>
  <c r="H57" i="5"/>
  <c r="M57" i="5" s="1"/>
  <c r="B57" i="5"/>
  <c r="B63" i="5" s="1"/>
  <c r="I54" i="5"/>
  <c r="R54" i="5" s="1"/>
  <c r="H54" i="5"/>
  <c r="K54" i="5" s="1"/>
  <c r="B54" i="5"/>
  <c r="S53" i="5"/>
  <c r="I53" i="5"/>
  <c r="P53" i="5" s="1"/>
  <c r="H53" i="5"/>
  <c r="J53" i="5" s="1"/>
  <c r="B53" i="5"/>
  <c r="S52" i="5"/>
  <c r="R52" i="5"/>
  <c r="N52" i="5"/>
  <c r="K52" i="5"/>
  <c r="I52" i="5"/>
  <c r="U52" i="5" s="1"/>
  <c r="H52" i="5"/>
  <c r="M52" i="5" s="1"/>
  <c r="B52" i="5"/>
  <c r="K51" i="5"/>
  <c r="J51" i="5"/>
  <c r="I51" i="5"/>
  <c r="R51" i="5" s="1"/>
  <c r="H51" i="5"/>
  <c r="L51" i="5" s="1"/>
  <c r="B51" i="5"/>
  <c r="I50" i="5"/>
  <c r="R50" i="5" s="1"/>
  <c r="H50" i="5"/>
  <c r="K50" i="5" s="1"/>
  <c r="B50" i="5"/>
  <c r="S49" i="5"/>
  <c r="Q49" i="5"/>
  <c r="I49" i="5"/>
  <c r="U49" i="5" s="1"/>
  <c r="H49" i="5"/>
  <c r="J49" i="5" s="1"/>
  <c r="B49" i="5"/>
  <c r="B55" i="5" s="1"/>
  <c r="I46" i="5"/>
  <c r="R46" i="5" s="1"/>
  <c r="H46" i="5"/>
  <c r="K46" i="5" s="1"/>
  <c r="B46" i="5"/>
  <c r="I45" i="5"/>
  <c r="Q45" i="5" s="1"/>
  <c r="H45" i="5"/>
  <c r="J45" i="5" s="1"/>
  <c r="B45" i="5"/>
  <c r="S44" i="5"/>
  <c r="N44" i="5"/>
  <c r="I44" i="5"/>
  <c r="U44" i="5" s="1"/>
  <c r="H44" i="5"/>
  <c r="M44" i="5" s="1"/>
  <c r="B44" i="5"/>
  <c r="K43" i="5"/>
  <c r="J43" i="5"/>
  <c r="I43" i="5"/>
  <c r="R43" i="5" s="1"/>
  <c r="H43" i="5"/>
  <c r="L43" i="5" s="1"/>
  <c r="B43" i="5"/>
  <c r="I42" i="5"/>
  <c r="R42" i="5" s="1"/>
  <c r="H42" i="5"/>
  <c r="K42" i="5" s="1"/>
  <c r="B42" i="5"/>
  <c r="S41" i="5"/>
  <c r="I41" i="5"/>
  <c r="P41" i="5" s="1"/>
  <c r="H41" i="5"/>
  <c r="J41" i="5" s="1"/>
  <c r="B41" i="5"/>
  <c r="I38" i="5"/>
  <c r="R38" i="5" s="1"/>
  <c r="H38" i="5"/>
  <c r="K38" i="5" s="1"/>
  <c r="B38" i="5"/>
  <c r="S37" i="5"/>
  <c r="Q37" i="5"/>
  <c r="P37" i="5"/>
  <c r="I37" i="5"/>
  <c r="U37" i="5" s="1"/>
  <c r="H37" i="5"/>
  <c r="J37" i="5" s="1"/>
  <c r="B37" i="5"/>
  <c r="K36" i="5"/>
  <c r="J36" i="5"/>
  <c r="I36" i="5"/>
  <c r="U36" i="5" s="1"/>
  <c r="H36" i="5"/>
  <c r="M36" i="5" s="1"/>
  <c r="B36" i="5"/>
  <c r="K35" i="5"/>
  <c r="I35" i="5"/>
  <c r="R35" i="5" s="1"/>
  <c r="H35" i="5"/>
  <c r="L35" i="5" s="1"/>
  <c r="B35" i="5"/>
  <c r="I34" i="5"/>
  <c r="R34" i="5" s="1"/>
  <c r="H34" i="5"/>
  <c r="K34" i="5" s="1"/>
  <c r="B34" i="5"/>
  <c r="I33" i="5"/>
  <c r="Q33" i="5" s="1"/>
  <c r="H33" i="5"/>
  <c r="J33" i="5" s="1"/>
  <c r="B33" i="5"/>
  <c r="I30" i="5"/>
  <c r="R30" i="5" s="1"/>
  <c r="H30" i="5"/>
  <c r="K30" i="5" s="1"/>
  <c r="B30" i="5"/>
  <c r="S29" i="5"/>
  <c r="Q29" i="5"/>
  <c r="I29" i="5"/>
  <c r="U29" i="5" s="1"/>
  <c r="H29" i="5"/>
  <c r="J29" i="5" s="1"/>
  <c r="B29" i="5"/>
  <c r="O28" i="5"/>
  <c r="I28" i="5"/>
  <c r="R28" i="5" s="1"/>
  <c r="H28" i="5"/>
  <c r="M28" i="5" s="1"/>
  <c r="B28" i="5"/>
  <c r="I27" i="5"/>
  <c r="H27" i="5"/>
  <c r="L27" i="5" s="1"/>
  <c r="B27" i="5"/>
  <c r="I26" i="5"/>
  <c r="P26" i="5" s="1"/>
  <c r="H26" i="5"/>
  <c r="M26" i="5" s="1"/>
  <c r="B26" i="5"/>
  <c r="S25" i="5"/>
  <c r="R25" i="5"/>
  <c r="P25" i="5"/>
  <c r="N25" i="5"/>
  <c r="L25" i="5"/>
  <c r="K25" i="5"/>
  <c r="I25" i="5"/>
  <c r="U25" i="5" s="1"/>
  <c r="H25" i="5"/>
  <c r="B25" i="5"/>
  <c r="I24" i="5"/>
  <c r="U24" i="5" s="1"/>
  <c r="H24" i="5"/>
  <c r="L24" i="5" s="1"/>
  <c r="B24" i="5"/>
  <c r="M23" i="5"/>
  <c r="J23" i="5"/>
  <c r="I23" i="5"/>
  <c r="N23" i="5" s="1"/>
  <c r="H23" i="5"/>
  <c r="L23" i="5" s="1"/>
  <c r="B23" i="5"/>
  <c r="U22" i="5"/>
  <c r="P22" i="5"/>
  <c r="I22" i="5"/>
  <c r="T22" i="5" s="1"/>
  <c r="H22" i="5"/>
  <c r="M22" i="5" s="1"/>
  <c r="B22" i="5"/>
  <c r="T21" i="5"/>
  <c r="P21" i="5"/>
  <c r="O21" i="5"/>
  <c r="I21" i="5"/>
  <c r="U21" i="5" s="1"/>
  <c r="H21" i="5"/>
  <c r="L21" i="5" s="1"/>
  <c r="B21" i="5"/>
  <c r="K20" i="5"/>
  <c r="J20" i="5"/>
  <c r="I20" i="5"/>
  <c r="S20" i="5" s="1"/>
  <c r="H20" i="5"/>
  <c r="L20" i="5" s="1"/>
  <c r="B20" i="5"/>
  <c r="R19" i="5"/>
  <c r="Q19" i="5"/>
  <c r="I19" i="5"/>
  <c r="H19" i="5"/>
  <c r="K19" i="5" s="1"/>
  <c r="B19" i="5"/>
  <c r="B31" i="5" s="1"/>
  <c r="U15" i="5"/>
  <c r="M15" i="5"/>
  <c r="K15" i="5"/>
  <c r="J15" i="5"/>
  <c r="I15" i="5"/>
  <c r="R15" i="5" s="1"/>
  <c r="H15" i="5"/>
  <c r="L15" i="5" s="1"/>
  <c r="B15" i="5"/>
  <c r="I14" i="5"/>
  <c r="R14" i="5" s="1"/>
  <c r="H14" i="5"/>
  <c r="K14" i="5" s="1"/>
  <c r="B14" i="5"/>
  <c r="S13" i="5"/>
  <c r="Q13" i="5"/>
  <c r="I13" i="5"/>
  <c r="H13" i="5"/>
  <c r="J13" i="5" s="1"/>
  <c r="B13" i="5"/>
  <c r="K12" i="5"/>
  <c r="J12" i="5"/>
  <c r="I12" i="5"/>
  <c r="U12" i="5" s="1"/>
  <c r="H12" i="5"/>
  <c r="M12" i="5" s="1"/>
  <c r="B12" i="5"/>
  <c r="I11" i="5"/>
  <c r="R11" i="5" s="1"/>
  <c r="H11" i="5"/>
  <c r="L11" i="5" s="1"/>
  <c r="B11" i="5"/>
  <c r="I10" i="5"/>
  <c r="R10" i="5" s="1"/>
  <c r="H10" i="5"/>
  <c r="K10" i="5" s="1"/>
  <c r="B10" i="5"/>
  <c r="I9" i="5"/>
  <c r="Q9" i="5" s="1"/>
  <c r="H9" i="5"/>
  <c r="J9" i="5" s="1"/>
  <c r="B9" i="5"/>
  <c r="S8" i="5"/>
  <c r="R8" i="5"/>
  <c r="N8" i="5"/>
  <c r="I8" i="5"/>
  <c r="U8" i="5" s="1"/>
  <c r="H8" i="5"/>
  <c r="M8" i="5" s="1"/>
  <c r="B8" i="5"/>
  <c r="K7" i="5"/>
  <c r="J7" i="5"/>
  <c r="I7" i="5"/>
  <c r="R7" i="5" s="1"/>
  <c r="H7" i="5"/>
  <c r="L7" i="5" s="1"/>
  <c r="B7" i="5"/>
  <c r="I6" i="5"/>
  <c r="R6" i="5" s="1"/>
  <c r="H6" i="5"/>
  <c r="K6" i="5" s="1"/>
  <c r="B6" i="5"/>
  <c r="S5" i="5"/>
  <c r="Q5" i="5"/>
  <c r="I5" i="5"/>
  <c r="H5" i="5"/>
  <c r="J5" i="5" s="1"/>
  <c r="B5" i="5"/>
  <c r="B16" i="5" s="1"/>
  <c r="I4" i="5"/>
  <c r="U99" i="4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V99" i="4" s="1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J85" i="4"/>
  <c r="I85" i="4"/>
  <c r="U85" i="4" s="1"/>
  <c r="H85" i="4"/>
  <c r="L85" i="4" s="1"/>
  <c r="B85" i="4"/>
  <c r="L84" i="4"/>
  <c r="J84" i="4"/>
  <c r="I84" i="4"/>
  <c r="R84" i="4" s="1"/>
  <c r="H84" i="4"/>
  <c r="K84" i="4" s="1"/>
  <c r="B84" i="4"/>
  <c r="I83" i="4"/>
  <c r="S83" i="4" s="1"/>
  <c r="H83" i="4"/>
  <c r="J83" i="4" s="1"/>
  <c r="B83" i="4"/>
  <c r="N82" i="4"/>
  <c r="I82" i="4"/>
  <c r="U82" i="4" s="1"/>
  <c r="H82" i="4"/>
  <c r="M82" i="4" s="1"/>
  <c r="B82" i="4"/>
  <c r="K81" i="4"/>
  <c r="J81" i="4"/>
  <c r="I81" i="4"/>
  <c r="U81" i="4" s="1"/>
  <c r="H81" i="4"/>
  <c r="L81" i="4" s="1"/>
  <c r="B81" i="4"/>
  <c r="B87" i="4" s="1"/>
  <c r="I78" i="4"/>
  <c r="U78" i="4" s="1"/>
  <c r="H78" i="4"/>
  <c r="L78" i="4" s="1"/>
  <c r="B78" i="4"/>
  <c r="K77" i="4"/>
  <c r="J77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J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K65" i="4"/>
  <c r="J65" i="4"/>
  <c r="I65" i="4"/>
  <c r="U65" i="4" s="1"/>
  <c r="H65" i="4"/>
  <c r="L65" i="4" s="1"/>
  <c r="B65" i="4"/>
  <c r="I62" i="4"/>
  <c r="U62" i="4" s="1"/>
  <c r="H62" i="4"/>
  <c r="L62" i="4" s="1"/>
  <c r="B62" i="4"/>
  <c r="K61" i="4"/>
  <c r="J61" i="4"/>
  <c r="I61" i="4"/>
  <c r="R61" i="4" s="1"/>
  <c r="H61" i="4"/>
  <c r="L61" i="4" s="1"/>
  <c r="B61" i="4"/>
  <c r="I60" i="4"/>
  <c r="R60" i="4" s="1"/>
  <c r="H60" i="4"/>
  <c r="K60" i="4" s="1"/>
  <c r="B60" i="4"/>
  <c r="L59" i="4"/>
  <c r="K59" i="4"/>
  <c r="I59" i="4"/>
  <c r="S59" i="4" s="1"/>
  <c r="H59" i="4"/>
  <c r="J59" i="4" s="1"/>
  <c r="B59" i="4"/>
  <c r="S58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K50" i="4"/>
  <c r="J50" i="4"/>
  <c r="I50" i="4"/>
  <c r="U50" i="4" s="1"/>
  <c r="H50" i="4"/>
  <c r="M50" i="4" s="1"/>
  <c r="B50" i="4"/>
  <c r="K49" i="4"/>
  <c r="I49" i="4"/>
  <c r="R49" i="4" s="1"/>
  <c r="H49" i="4"/>
  <c r="L49" i="4" s="1"/>
  <c r="B49" i="4"/>
  <c r="P46" i="4"/>
  <c r="O46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J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T37" i="4"/>
  <c r="S37" i="4"/>
  <c r="O37" i="4"/>
  <c r="N37" i="4"/>
  <c r="L37" i="4"/>
  <c r="I37" i="4"/>
  <c r="U37" i="4" s="1"/>
  <c r="H37" i="4"/>
  <c r="K37" i="4" s="1"/>
  <c r="B37" i="4"/>
  <c r="I36" i="4"/>
  <c r="U36" i="4" s="1"/>
  <c r="H36" i="4"/>
  <c r="L36" i="4" s="1"/>
  <c r="B36" i="4"/>
  <c r="N35" i="4"/>
  <c r="M35" i="4"/>
  <c r="I35" i="4"/>
  <c r="H35" i="4"/>
  <c r="L35" i="4" s="1"/>
  <c r="B35" i="4"/>
  <c r="I34" i="4"/>
  <c r="P34" i="4" s="1"/>
  <c r="H34" i="4"/>
  <c r="L34" i="4" s="1"/>
  <c r="B34" i="4"/>
  <c r="K33" i="4"/>
  <c r="I33" i="4"/>
  <c r="U33" i="4" s="1"/>
  <c r="H33" i="4"/>
  <c r="L33" i="4" s="1"/>
  <c r="B33" i="4"/>
  <c r="K30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N21" i="4"/>
  <c r="I21" i="4"/>
  <c r="U21" i="4" s="1"/>
  <c r="H21" i="4"/>
  <c r="M21" i="4" s="1"/>
  <c r="B21" i="4"/>
  <c r="K20" i="4"/>
  <c r="J20" i="4"/>
  <c r="I20" i="4"/>
  <c r="R20" i="4" s="1"/>
  <c r="H20" i="4"/>
  <c r="L20" i="4" s="1"/>
  <c r="B20" i="4"/>
  <c r="R19" i="4"/>
  <c r="I19" i="4"/>
  <c r="Q19" i="4" s="1"/>
  <c r="H19" i="4"/>
  <c r="K19" i="4" s="1"/>
  <c r="B19" i="4"/>
  <c r="K15" i="4"/>
  <c r="J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K12" i="4"/>
  <c r="J12" i="4"/>
  <c r="I12" i="4"/>
  <c r="U12" i="4" s="1"/>
  <c r="H12" i="4"/>
  <c r="M12" i="4" s="1"/>
  <c r="B12" i="4"/>
  <c r="K11" i="4"/>
  <c r="I11" i="4"/>
  <c r="R11" i="4" s="1"/>
  <c r="H11" i="4"/>
  <c r="L11" i="4" s="1"/>
  <c r="B11" i="4"/>
  <c r="I10" i="4"/>
  <c r="R10" i="4" s="1"/>
  <c r="H10" i="4"/>
  <c r="K10" i="4" s="1"/>
  <c r="B10" i="4"/>
  <c r="S9" i="4"/>
  <c r="I9" i="4"/>
  <c r="Q9" i="4" s="1"/>
  <c r="H9" i="4"/>
  <c r="J9" i="4" s="1"/>
  <c r="B9" i="4"/>
  <c r="K8" i="4"/>
  <c r="J8" i="4"/>
  <c r="I8" i="4"/>
  <c r="U8" i="4" s="1"/>
  <c r="H8" i="4"/>
  <c r="M8" i="4" s="1"/>
  <c r="B8" i="4"/>
  <c r="K7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M159" i="2"/>
  <c r="N159" i="2"/>
  <c r="O159" i="2"/>
  <c r="P159" i="2"/>
  <c r="Q159" i="2"/>
  <c r="R159" i="2"/>
  <c r="S159" i="2"/>
  <c r="T159" i="2"/>
  <c r="L159" i="2"/>
  <c r="M158" i="2"/>
  <c r="N158" i="2"/>
  <c r="O158" i="2"/>
  <c r="P158" i="2"/>
  <c r="Q158" i="2"/>
  <c r="R158" i="2"/>
  <c r="S158" i="2"/>
  <c r="T158" i="2"/>
  <c r="L158" i="2"/>
  <c r="L160" i="2" s="1"/>
  <c r="M160" i="2"/>
  <c r="P160" i="2"/>
  <c r="Q160" i="2"/>
  <c r="T160" i="2"/>
  <c r="U160" i="2"/>
  <c r="V160" i="2"/>
  <c r="V159" i="2"/>
  <c r="V158" i="2"/>
  <c r="AB87" i="2"/>
  <c r="AA87" i="2"/>
  <c r="AB6" i="2"/>
  <c r="AB7" i="2"/>
  <c r="AB8" i="2"/>
  <c r="AB9" i="2"/>
  <c r="AB10" i="2"/>
  <c r="AB11" i="2"/>
  <c r="AB12" i="2"/>
  <c r="AB13" i="2"/>
  <c r="AB14" i="2"/>
  <c r="AB15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3" i="2"/>
  <c r="AB34" i="2"/>
  <c r="AB35" i="2"/>
  <c r="AB36" i="2"/>
  <c r="AB37" i="2"/>
  <c r="AB38" i="2"/>
  <c r="AB41" i="2"/>
  <c r="AB42" i="2"/>
  <c r="AB43" i="2"/>
  <c r="AB44" i="2"/>
  <c r="AB45" i="2"/>
  <c r="AB46" i="2"/>
  <c r="AB49" i="2"/>
  <c r="AB50" i="2"/>
  <c r="AB51" i="2"/>
  <c r="AB52" i="2"/>
  <c r="AB53" i="2"/>
  <c r="AB54" i="2"/>
  <c r="AB57" i="2"/>
  <c r="AB58" i="2"/>
  <c r="AB59" i="2"/>
  <c r="AB60" i="2"/>
  <c r="AB61" i="2"/>
  <c r="AB62" i="2"/>
  <c r="AB65" i="2"/>
  <c r="AB66" i="2"/>
  <c r="AB67" i="2"/>
  <c r="AB68" i="2"/>
  <c r="AB69" i="2"/>
  <c r="AB70" i="2"/>
  <c r="AB73" i="2"/>
  <c r="AB74" i="2"/>
  <c r="AB75" i="2"/>
  <c r="AB76" i="2"/>
  <c r="AB77" i="2"/>
  <c r="AB78" i="2"/>
  <c r="AB81" i="2"/>
  <c r="AB82" i="2"/>
  <c r="AB83" i="2"/>
  <c r="AB84" i="2"/>
  <c r="AB85" i="2"/>
  <c r="AB86" i="2"/>
  <c r="AB5" i="2"/>
  <c r="AA6" i="2"/>
  <c r="AA7" i="2"/>
  <c r="AA8" i="2"/>
  <c r="AA9" i="2"/>
  <c r="AA10" i="2"/>
  <c r="AA11" i="2"/>
  <c r="AA12" i="2"/>
  <c r="AA13" i="2"/>
  <c r="AA14" i="2"/>
  <c r="AA15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41" i="2"/>
  <c r="AA42" i="2"/>
  <c r="AA43" i="2"/>
  <c r="AA44" i="2"/>
  <c r="AA45" i="2"/>
  <c r="AA46" i="2"/>
  <c r="AA49" i="2"/>
  <c r="AA50" i="2"/>
  <c r="AA51" i="2"/>
  <c r="AA52" i="2"/>
  <c r="AA53" i="2"/>
  <c r="AA54" i="2"/>
  <c r="AA57" i="2"/>
  <c r="AA58" i="2"/>
  <c r="AA59" i="2"/>
  <c r="AA60" i="2"/>
  <c r="AA61" i="2"/>
  <c r="AA62" i="2"/>
  <c r="AA65" i="2"/>
  <c r="AA66" i="2"/>
  <c r="AA67" i="2"/>
  <c r="AA68" i="2"/>
  <c r="AA69" i="2"/>
  <c r="AA70" i="2"/>
  <c r="AA73" i="2"/>
  <c r="AA74" i="2"/>
  <c r="AA75" i="2"/>
  <c r="AA76" i="2"/>
  <c r="AA77" i="2"/>
  <c r="AA78" i="2"/>
  <c r="AA81" i="2"/>
  <c r="AA82" i="2"/>
  <c r="AA83" i="2"/>
  <c r="AA84" i="2"/>
  <c r="AA85" i="2"/>
  <c r="AA86" i="2"/>
  <c r="AA5" i="2"/>
  <c r="X87" i="2"/>
  <c r="X81" i="2"/>
  <c r="X82" i="2"/>
  <c r="X83" i="2"/>
  <c r="X84" i="2"/>
  <c r="X85" i="2"/>
  <c r="X86" i="2"/>
  <c r="L5" i="5" l="1"/>
  <c r="M7" i="5"/>
  <c r="J8" i="5"/>
  <c r="P8" i="5"/>
  <c r="S9" i="5"/>
  <c r="K11" i="5"/>
  <c r="N12" i="5"/>
  <c r="S12" i="5"/>
  <c r="O15" i="5"/>
  <c r="M20" i="5"/>
  <c r="N21" i="5"/>
  <c r="S21" i="5"/>
  <c r="K24" i="5"/>
  <c r="R24" i="5"/>
  <c r="O25" i="5"/>
  <c r="T25" i="5"/>
  <c r="M27" i="5"/>
  <c r="J28" i="5"/>
  <c r="T28" i="5"/>
  <c r="P29" i="5"/>
  <c r="S33" i="5"/>
  <c r="J35" i="5"/>
  <c r="N36" i="5"/>
  <c r="S36" i="5"/>
  <c r="B47" i="5"/>
  <c r="Q41" i="5"/>
  <c r="K44" i="5"/>
  <c r="R44" i="5"/>
  <c r="S45" i="5"/>
  <c r="P49" i="5"/>
  <c r="M51" i="5"/>
  <c r="J52" i="5"/>
  <c r="P52" i="5"/>
  <c r="Q53" i="5"/>
  <c r="P58" i="5"/>
  <c r="M59" i="5"/>
  <c r="O60" i="5"/>
  <c r="T60" i="5"/>
  <c r="K61" i="5"/>
  <c r="R62" i="5"/>
  <c r="Q66" i="5"/>
  <c r="M67" i="5"/>
  <c r="J68" i="5"/>
  <c r="R68" i="5"/>
  <c r="P69" i="5"/>
  <c r="R70" i="5"/>
  <c r="Q73" i="5"/>
  <c r="J75" i="5"/>
  <c r="O76" i="5"/>
  <c r="T76" i="5"/>
  <c r="K77" i="5"/>
  <c r="U77" i="5"/>
  <c r="P78" i="5"/>
  <c r="B87" i="5"/>
  <c r="L81" i="5"/>
  <c r="M83" i="5"/>
  <c r="O84" i="5"/>
  <c r="T84" i="5"/>
  <c r="O85" i="5"/>
  <c r="K8" i="5"/>
  <c r="M11" i="5"/>
  <c r="O12" i="5"/>
  <c r="T12" i="5"/>
  <c r="M24" i="5"/>
  <c r="S24" i="5"/>
  <c r="K28" i="5"/>
  <c r="U33" i="5"/>
  <c r="O36" i="5"/>
  <c r="T36" i="5"/>
  <c r="U45" i="5"/>
  <c r="O59" i="5"/>
  <c r="P60" i="5"/>
  <c r="L61" i="5"/>
  <c r="U62" i="5"/>
  <c r="R66" i="5"/>
  <c r="N68" i="5"/>
  <c r="S68" i="5"/>
  <c r="Q69" i="5"/>
  <c r="K73" i="5"/>
  <c r="K75" i="5"/>
  <c r="P76" i="5"/>
  <c r="L77" i="5"/>
  <c r="P81" i="5"/>
  <c r="N83" i="5"/>
  <c r="J84" i="5"/>
  <c r="P85" i="5"/>
  <c r="O11" i="5"/>
  <c r="P12" i="5"/>
  <c r="N24" i="5"/>
  <c r="P33" i="5"/>
  <c r="M35" i="5"/>
  <c r="P36" i="5"/>
  <c r="U41" i="5"/>
  <c r="O44" i="5"/>
  <c r="T44" i="5"/>
  <c r="P45" i="5"/>
  <c r="U53" i="5"/>
  <c r="T58" i="5"/>
  <c r="S59" i="5"/>
  <c r="R60" i="5"/>
  <c r="P62" i="5"/>
  <c r="U66" i="5"/>
  <c r="O68" i="5"/>
  <c r="T68" i="5"/>
  <c r="U69" i="5"/>
  <c r="L73" i="5"/>
  <c r="M75" i="5"/>
  <c r="Q81" i="5"/>
  <c r="K84" i="5"/>
  <c r="V93" i="5"/>
  <c r="O8" i="5"/>
  <c r="T8" i="5"/>
  <c r="J11" i="5"/>
  <c r="R12" i="5"/>
  <c r="R21" i="5"/>
  <c r="J24" i="5"/>
  <c r="O24" i="5"/>
  <c r="J27" i="5"/>
  <c r="P28" i="5"/>
  <c r="B39" i="5"/>
  <c r="R36" i="5"/>
  <c r="M43" i="5"/>
  <c r="J44" i="5"/>
  <c r="P44" i="5"/>
  <c r="O52" i="5"/>
  <c r="T52" i="5"/>
  <c r="N58" i="5"/>
  <c r="N60" i="5"/>
  <c r="S60" i="5"/>
  <c r="P68" i="5"/>
  <c r="N76" i="5"/>
  <c r="S76" i="5"/>
  <c r="Q77" i="5"/>
  <c r="K81" i="5"/>
  <c r="U81" i="5"/>
  <c r="S6" i="5"/>
  <c r="O6" i="5"/>
  <c r="R5" i="5"/>
  <c r="N5" i="5"/>
  <c r="T5" i="5"/>
  <c r="J6" i="5"/>
  <c r="U6" i="5"/>
  <c r="Q7" i="5"/>
  <c r="L8" i="5"/>
  <c r="R9" i="5"/>
  <c r="N9" i="5"/>
  <c r="T9" i="5"/>
  <c r="J10" i="5"/>
  <c r="P10" i="5"/>
  <c r="R13" i="5"/>
  <c r="N13" i="5"/>
  <c r="T13" i="5"/>
  <c r="J14" i="5"/>
  <c r="P14" i="5"/>
  <c r="U14" i="5"/>
  <c r="Q15" i="5"/>
  <c r="S19" i="5"/>
  <c r="O19" i="5"/>
  <c r="N19" i="5"/>
  <c r="T19" i="5"/>
  <c r="O20" i="5"/>
  <c r="K21" i="5"/>
  <c r="Q22" i="5"/>
  <c r="R23" i="5"/>
  <c r="L26" i="5"/>
  <c r="T26" i="5"/>
  <c r="U27" i="5"/>
  <c r="Q27" i="5"/>
  <c r="T27" i="5"/>
  <c r="P27" i="5"/>
  <c r="S27" i="5"/>
  <c r="O27" i="5"/>
  <c r="R27" i="5"/>
  <c r="N27" i="5"/>
  <c r="K5" i="5"/>
  <c r="P5" i="5"/>
  <c r="U5" i="5"/>
  <c r="L6" i="5"/>
  <c r="Q6" i="5"/>
  <c r="K9" i="5"/>
  <c r="P9" i="5"/>
  <c r="U9" i="5"/>
  <c r="L10" i="5"/>
  <c r="Q10" i="5"/>
  <c r="K13" i="5"/>
  <c r="P13" i="5"/>
  <c r="U13" i="5"/>
  <c r="L14" i="5"/>
  <c r="Q14" i="5"/>
  <c r="J19" i="5"/>
  <c r="P19" i="5"/>
  <c r="U19" i="5"/>
  <c r="R20" i="5"/>
  <c r="L22" i="5"/>
  <c r="U23" i="5"/>
  <c r="J25" i="5"/>
  <c r="M25" i="5"/>
  <c r="M6" i="5"/>
  <c r="T7" i="5"/>
  <c r="P7" i="5"/>
  <c r="N7" i="5"/>
  <c r="S7" i="5"/>
  <c r="L9" i="5"/>
  <c r="M10" i="5"/>
  <c r="T11" i="5"/>
  <c r="P11" i="5"/>
  <c r="N11" i="5"/>
  <c r="S11" i="5"/>
  <c r="L13" i="5"/>
  <c r="M14" i="5"/>
  <c r="T15" i="5"/>
  <c r="P15" i="5"/>
  <c r="N15" i="5"/>
  <c r="S15" i="5"/>
  <c r="L19" i="5"/>
  <c r="J21" i="5"/>
  <c r="M21" i="5"/>
  <c r="K26" i="5"/>
  <c r="J26" i="5"/>
  <c r="M5" i="5"/>
  <c r="T6" i="5"/>
  <c r="U7" i="5"/>
  <c r="S10" i="5"/>
  <c r="O10" i="5"/>
  <c r="N10" i="5"/>
  <c r="T10" i="5"/>
  <c r="U11" i="5"/>
  <c r="M13" i="5"/>
  <c r="S14" i="5"/>
  <c r="O14" i="5"/>
  <c r="N14" i="5"/>
  <c r="T14" i="5"/>
  <c r="M19" i="5"/>
  <c r="U20" i="5"/>
  <c r="Q20" i="5"/>
  <c r="T20" i="5"/>
  <c r="P20" i="5"/>
  <c r="N20" i="5"/>
  <c r="K22" i="5"/>
  <c r="J22" i="5"/>
  <c r="T23" i="5"/>
  <c r="P23" i="5"/>
  <c r="S23" i="5"/>
  <c r="O23" i="5"/>
  <c r="Q23" i="5"/>
  <c r="S26" i="5"/>
  <c r="O26" i="5"/>
  <c r="R26" i="5"/>
  <c r="N26" i="5"/>
  <c r="U26" i="5"/>
  <c r="Q26" i="5"/>
  <c r="N6" i="5"/>
  <c r="O7" i="5"/>
  <c r="M9" i="5"/>
  <c r="O5" i="5"/>
  <c r="P6" i="5"/>
  <c r="O9" i="5"/>
  <c r="U10" i="5"/>
  <c r="Q11" i="5"/>
  <c r="L12" i="5"/>
  <c r="O13" i="5"/>
  <c r="S22" i="5"/>
  <c r="O22" i="5"/>
  <c r="R22" i="5"/>
  <c r="N22" i="5"/>
  <c r="Q8" i="5"/>
  <c r="V8" i="5" s="1"/>
  <c r="X8" i="5" s="1"/>
  <c r="Q12" i="5"/>
  <c r="Q21" i="5"/>
  <c r="K23" i="5"/>
  <c r="P24" i="5"/>
  <c r="T24" i="5"/>
  <c r="Q25" i="5"/>
  <c r="K27" i="5"/>
  <c r="V27" i="5" s="1"/>
  <c r="X27" i="5" s="1"/>
  <c r="L28" i="5"/>
  <c r="R29" i="5"/>
  <c r="N29" i="5"/>
  <c r="O29" i="5"/>
  <c r="T29" i="5"/>
  <c r="J30" i="5"/>
  <c r="P30" i="5"/>
  <c r="U30" i="5"/>
  <c r="R33" i="5"/>
  <c r="R39" i="5" s="1"/>
  <c r="R104" i="5" s="1"/>
  <c r="N33" i="5"/>
  <c r="O33" i="5"/>
  <c r="T33" i="5"/>
  <c r="J34" i="5"/>
  <c r="J39" i="5" s="1"/>
  <c r="J104" i="5" s="1"/>
  <c r="P34" i="5"/>
  <c r="U34" i="5"/>
  <c r="Q35" i="5"/>
  <c r="L36" i="5"/>
  <c r="R37" i="5"/>
  <c r="N37" i="5"/>
  <c r="O37" i="5"/>
  <c r="T37" i="5"/>
  <c r="J38" i="5"/>
  <c r="P38" i="5"/>
  <c r="U38" i="5"/>
  <c r="R41" i="5"/>
  <c r="R47" i="5" s="1"/>
  <c r="R105" i="5" s="1"/>
  <c r="N41" i="5"/>
  <c r="O41" i="5"/>
  <c r="T41" i="5"/>
  <c r="J42" i="5"/>
  <c r="J47" i="5" s="1"/>
  <c r="J105" i="5" s="1"/>
  <c r="P42" i="5"/>
  <c r="U42" i="5"/>
  <c r="Q43" i="5"/>
  <c r="L44" i="5"/>
  <c r="R45" i="5"/>
  <c r="N45" i="5"/>
  <c r="O45" i="5"/>
  <c r="T45" i="5"/>
  <c r="J46" i="5"/>
  <c r="P46" i="5"/>
  <c r="U46" i="5"/>
  <c r="R49" i="5"/>
  <c r="R55" i="5" s="1"/>
  <c r="R108" i="5" s="1"/>
  <c r="N49" i="5"/>
  <c r="O49" i="5"/>
  <c r="T49" i="5"/>
  <c r="J50" i="5"/>
  <c r="P50" i="5"/>
  <c r="U50" i="5"/>
  <c r="Q51" i="5"/>
  <c r="L52" i="5"/>
  <c r="R53" i="5"/>
  <c r="N53" i="5"/>
  <c r="O53" i="5"/>
  <c r="T53" i="5"/>
  <c r="J54" i="5"/>
  <c r="P54" i="5"/>
  <c r="U54" i="5"/>
  <c r="T57" i="5"/>
  <c r="P57" i="5"/>
  <c r="R57" i="5"/>
  <c r="N57" i="5"/>
  <c r="Q57" i="5"/>
  <c r="J58" i="5"/>
  <c r="Q24" i="5"/>
  <c r="U28" i="5"/>
  <c r="Q28" i="5"/>
  <c r="N28" i="5"/>
  <c r="S28" i="5"/>
  <c r="K29" i="5"/>
  <c r="L30" i="5"/>
  <c r="Q30" i="5"/>
  <c r="K33" i="5"/>
  <c r="L34" i="5"/>
  <c r="Q34" i="5"/>
  <c r="K37" i="5"/>
  <c r="L38" i="5"/>
  <c r="Q38" i="5"/>
  <c r="K41" i="5"/>
  <c r="L42" i="5"/>
  <c r="Q42" i="5"/>
  <c r="K45" i="5"/>
  <c r="L46" i="5"/>
  <c r="Q46" i="5"/>
  <c r="K49" i="5"/>
  <c r="L50" i="5"/>
  <c r="Q50" i="5"/>
  <c r="K53" i="5"/>
  <c r="L54" i="5"/>
  <c r="Q54" i="5"/>
  <c r="K57" i="5"/>
  <c r="L29" i="5"/>
  <c r="M30" i="5"/>
  <c r="L33" i="5"/>
  <c r="L39" i="5" s="1"/>
  <c r="L104" i="5" s="1"/>
  <c r="M34" i="5"/>
  <c r="T35" i="5"/>
  <c r="P35" i="5"/>
  <c r="N35" i="5"/>
  <c r="V35" i="5" s="1"/>
  <c r="X35" i="5" s="1"/>
  <c r="S35" i="5"/>
  <c r="L37" i="5"/>
  <c r="M38" i="5"/>
  <c r="L41" i="5"/>
  <c r="M42" i="5"/>
  <c r="T43" i="5"/>
  <c r="P43" i="5"/>
  <c r="N43" i="5"/>
  <c r="V43" i="5" s="1"/>
  <c r="X43" i="5" s="1"/>
  <c r="S43" i="5"/>
  <c r="L45" i="5"/>
  <c r="M46" i="5"/>
  <c r="L49" i="5"/>
  <c r="L55" i="5" s="1"/>
  <c r="L108" i="5" s="1"/>
  <c r="M50" i="5"/>
  <c r="T51" i="5"/>
  <c r="P51" i="5"/>
  <c r="N51" i="5"/>
  <c r="V51" i="5" s="1"/>
  <c r="X51" i="5" s="1"/>
  <c r="S51" i="5"/>
  <c r="L53" i="5"/>
  <c r="M54" i="5"/>
  <c r="M58" i="5"/>
  <c r="K58" i="5"/>
  <c r="M29" i="5"/>
  <c r="S30" i="5"/>
  <c r="O30" i="5"/>
  <c r="N30" i="5"/>
  <c r="T30" i="5"/>
  <c r="M33" i="5"/>
  <c r="S34" i="5"/>
  <c r="O34" i="5"/>
  <c r="N34" i="5"/>
  <c r="T34" i="5"/>
  <c r="O35" i="5"/>
  <c r="U35" i="5"/>
  <c r="M37" i="5"/>
  <c r="V37" i="5" s="1"/>
  <c r="X37" i="5" s="1"/>
  <c r="S38" i="5"/>
  <c r="O38" i="5"/>
  <c r="N38" i="5"/>
  <c r="T38" i="5"/>
  <c r="M41" i="5"/>
  <c r="S42" i="5"/>
  <c r="O42" i="5"/>
  <c r="N42" i="5"/>
  <c r="T42" i="5"/>
  <c r="O43" i="5"/>
  <c r="U43" i="5"/>
  <c r="M45" i="5"/>
  <c r="S46" i="5"/>
  <c r="O46" i="5"/>
  <c r="N46" i="5"/>
  <c r="T46" i="5"/>
  <c r="J55" i="5"/>
  <c r="J108" i="5" s="1"/>
  <c r="M49" i="5"/>
  <c r="S50" i="5"/>
  <c r="O50" i="5"/>
  <c r="N50" i="5"/>
  <c r="T50" i="5"/>
  <c r="O51" i="5"/>
  <c r="U51" i="5"/>
  <c r="U55" i="5" s="1"/>
  <c r="U108" i="5" s="1"/>
  <c r="M53" i="5"/>
  <c r="S54" i="5"/>
  <c r="O54" i="5"/>
  <c r="N54" i="5"/>
  <c r="T54" i="5"/>
  <c r="L57" i="5"/>
  <c r="J57" i="5"/>
  <c r="Q36" i="5"/>
  <c r="Q44" i="5"/>
  <c r="Q52" i="5"/>
  <c r="O58" i="5"/>
  <c r="S58" i="5"/>
  <c r="P59" i="5"/>
  <c r="U59" i="5"/>
  <c r="K60" i="5"/>
  <c r="M61" i="5"/>
  <c r="S62" i="5"/>
  <c r="O62" i="5"/>
  <c r="N62" i="5"/>
  <c r="T62" i="5"/>
  <c r="M65" i="5"/>
  <c r="S66" i="5"/>
  <c r="O66" i="5"/>
  <c r="N66" i="5"/>
  <c r="T66" i="5"/>
  <c r="O67" i="5"/>
  <c r="U67" i="5"/>
  <c r="K68" i="5"/>
  <c r="M69" i="5"/>
  <c r="S70" i="5"/>
  <c r="O70" i="5"/>
  <c r="N70" i="5"/>
  <c r="T70" i="5"/>
  <c r="M73" i="5"/>
  <c r="S74" i="5"/>
  <c r="O74" i="5"/>
  <c r="N74" i="5"/>
  <c r="T74" i="5"/>
  <c r="O75" i="5"/>
  <c r="U75" i="5"/>
  <c r="U79" i="5" s="1"/>
  <c r="U111" i="5" s="1"/>
  <c r="K76" i="5"/>
  <c r="K79" i="5" s="1"/>
  <c r="K111" i="5" s="1"/>
  <c r="M77" i="5"/>
  <c r="S78" i="5"/>
  <c r="O78" i="5"/>
  <c r="N78" i="5"/>
  <c r="T78" i="5"/>
  <c r="M81" i="5"/>
  <c r="L82" i="5"/>
  <c r="L87" i="5" s="1"/>
  <c r="L112" i="5" s="1"/>
  <c r="T82" i="5"/>
  <c r="M126" i="5"/>
  <c r="M123" i="5"/>
  <c r="Q123" i="5"/>
  <c r="Q126" i="5" s="1"/>
  <c r="U126" i="5"/>
  <c r="U123" i="5"/>
  <c r="J125" i="5"/>
  <c r="V125" i="5" s="1"/>
  <c r="V124" i="5"/>
  <c r="Q59" i="5"/>
  <c r="L60" i="5"/>
  <c r="R61" i="5"/>
  <c r="N61" i="5"/>
  <c r="O61" i="5"/>
  <c r="T61" i="5"/>
  <c r="J62" i="5"/>
  <c r="R65" i="5"/>
  <c r="R71" i="5" s="1"/>
  <c r="R110" i="5" s="1"/>
  <c r="N65" i="5"/>
  <c r="O65" i="5"/>
  <c r="T65" i="5"/>
  <c r="J66" i="5"/>
  <c r="J71" i="5" s="1"/>
  <c r="J110" i="5" s="1"/>
  <c r="Q67" i="5"/>
  <c r="Q71" i="5" s="1"/>
  <c r="Q110" i="5" s="1"/>
  <c r="L68" i="5"/>
  <c r="R69" i="5"/>
  <c r="N69" i="5"/>
  <c r="O69" i="5"/>
  <c r="T69" i="5"/>
  <c r="J70" i="5"/>
  <c r="R73" i="5"/>
  <c r="R79" i="5" s="1"/>
  <c r="R111" i="5" s="1"/>
  <c r="N73" i="5"/>
  <c r="O73" i="5"/>
  <c r="T73" i="5"/>
  <c r="J74" i="5"/>
  <c r="J79" i="5" s="1"/>
  <c r="J111" i="5" s="1"/>
  <c r="Q75" i="5"/>
  <c r="L76" i="5"/>
  <c r="R77" i="5"/>
  <c r="N77" i="5"/>
  <c r="O77" i="5"/>
  <c r="T77" i="5"/>
  <c r="J78" i="5"/>
  <c r="R81" i="5"/>
  <c r="N81" i="5"/>
  <c r="O81" i="5"/>
  <c r="T81" i="5"/>
  <c r="U82" i="5"/>
  <c r="J123" i="5"/>
  <c r="J126" i="5" s="1"/>
  <c r="V122" i="5"/>
  <c r="N123" i="5"/>
  <c r="N126" i="5"/>
  <c r="R123" i="5"/>
  <c r="R126" i="5" s="1"/>
  <c r="Q58" i="5"/>
  <c r="N59" i="5"/>
  <c r="R59" i="5"/>
  <c r="P61" i="5"/>
  <c r="U61" i="5"/>
  <c r="U63" i="5" s="1"/>
  <c r="U109" i="5" s="1"/>
  <c r="L62" i="5"/>
  <c r="P65" i="5"/>
  <c r="U65" i="5"/>
  <c r="U71" i="5" s="1"/>
  <c r="U110" i="5" s="1"/>
  <c r="L66" i="5"/>
  <c r="L71" i="5" s="1"/>
  <c r="L110" i="5" s="1"/>
  <c r="L70" i="5"/>
  <c r="L74" i="5"/>
  <c r="L78" i="5"/>
  <c r="J82" i="5"/>
  <c r="K82" i="5"/>
  <c r="M62" i="5"/>
  <c r="M66" i="5"/>
  <c r="T67" i="5"/>
  <c r="P67" i="5"/>
  <c r="N67" i="5"/>
  <c r="V67" i="5" s="1"/>
  <c r="X67" i="5" s="1"/>
  <c r="S67" i="5"/>
  <c r="M70" i="5"/>
  <c r="M74" i="5"/>
  <c r="T75" i="5"/>
  <c r="P75" i="5"/>
  <c r="P79" i="5" s="1"/>
  <c r="P111" i="5" s="1"/>
  <c r="N75" i="5"/>
  <c r="S75" i="5"/>
  <c r="S79" i="5" s="1"/>
  <c r="S111" i="5" s="1"/>
  <c r="M78" i="5"/>
  <c r="B127" i="5"/>
  <c r="R82" i="5"/>
  <c r="N82" i="5"/>
  <c r="S82" i="5"/>
  <c r="O82" i="5"/>
  <c r="Q82" i="5"/>
  <c r="L123" i="5"/>
  <c r="L126" i="5" s="1"/>
  <c r="P126" i="5"/>
  <c r="P123" i="5"/>
  <c r="T123" i="5"/>
  <c r="T126" i="5"/>
  <c r="Q60" i="5"/>
  <c r="Q68" i="5"/>
  <c r="Q76" i="5"/>
  <c r="P83" i="5"/>
  <c r="P87" i="5" s="1"/>
  <c r="P112" i="5" s="1"/>
  <c r="T83" i="5"/>
  <c r="M84" i="5"/>
  <c r="Q84" i="5"/>
  <c r="V84" i="5" s="1"/>
  <c r="X84" i="5" s="1"/>
  <c r="J85" i="5"/>
  <c r="N85" i="5"/>
  <c r="R85" i="5"/>
  <c r="K86" i="5"/>
  <c r="O86" i="5"/>
  <c r="S86" i="5"/>
  <c r="O126" i="5"/>
  <c r="S126" i="5"/>
  <c r="K123" i="5"/>
  <c r="K126" i="5" s="1"/>
  <c r="Q83" i="5"/>
  <c r="U83" i="5"/>
  <c r="K85" i="5"/>
  <c r="S85" i="5"/>
  <c r="L86" i="5"/>
  <c r="P86" i="5"/>
  <c r="T86" i="5"/>
  <c r="R83" i="5"/>
  <c r="L85" i="5"/>
  <c r="T85" i="5"/>
  <c r="M86" i="5"/>
  <c r="Q86" i="5"/>
  <c r="U86" i="5"/>
  <c r="O83" i="5"/>
  <c r="Q85" i="5"/>
  <c r="N86" i="5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K31" i="4" s="1"/>
  <c r="K103" i="4" s="1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J16" i="4" s="1"/>
  <c r="J102" i="4" s="1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V12" i="4" s="1"/>
  <c r="X12" i="4" s="1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R51" i="4"/>
  <c r="R55" i="4" s="1"/>
  <c r="R108" i="4" s="1"/>
  <c r="N51" i="4"/>
  <c r="O51" i="4"/>
  <c r="T51" i="4"/>
  <c r="J52" i="4"/>
  <c r="J55" i="4" s="1"/>
  <c r="J108" i="4" s="1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K39" i="4" s="1"/>
  <c r="K104" i="4" s="1"/>
  <c r="O38" i="4"/>
  <c r="S38" i="4"/>
  <c r="T41" i="4"/>
  <c r="P41" i="4"/>
  <c r="N41" i="4"/>
  <c r="S41" i="4"/>
  <c r="J42" i="4"/>
  <c r="L43" i="4"/>
  <c r="Q43" i="4"/>
  <c r="M44" i="4"/>
  <c r="T45" i="4"/>
  <c r="P45" i="4"/>
  <c r="V45" i="4" s="1"/>
  <c r="X45" i="4" s="1"/>
  <c r="N45" i="4"/>
  <c r="S45" i="4"/>
  <c r="J46" i="4"/>
  <c r="L55" i="4"/>
  <c r="L108" i="4" s="1"/>
  <c r="K51" i="4"/>
  <c r="L52" i="4"/>
  <c r="Q52" i="4"/>
  <c r="K63" i="4"/>
  <c r="K109" i="4" s="1"/>
  <c r="Q57" i="4"/>
  <c r="L58" i="4"/>
  <c r="R59" i="4"/>
  <c r="R63" i="4" s="1"/>
  <c r="R109" i="4" s="1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M52" i="4"/>
  <c r="T53" i="4"/>
  <c r="P53" i="4"/>
  <c r="N53" i="4"/>
  <c r="S53" i="4"/>
  <c r="L60" i="4"/>
  <c r="J68" i="4"/>
  <c r="K68" i="4"/>
  <c r="Q38" i="4"/>
  <c r="L42" i="4"/>
  <c r="R43" i="4"/>
  <c r="R47" i="4" s="1"/>
  <c r="R105" i="4" s="1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S79" i="4" s="1"/>
  <c r="S111" i="4" s="1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N126" i="4" s="1"/>
  <c r="R123" i="4"/>
  <c r="J125" i="4"/>
  <c r="V124" i="4"/>
  <c r="N125" i="4"/>
  <c r="R125" i="4"/>
  <c r="R126" i="4" s="1"/>
  <c r="Q69" i="4"/>
  <c r="U69" i="4"/>
  <c r="Q73" i="4"/>
  <c r="U73" i="4"/>
  <c r="K75" i="4"/>
  <c r="K79" i="4" s="1"/>
  <c r="K111" i="4" s="1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L79" i="4" s="1"/>
  <c r="L111" i="4" s="1"/>
  <c r="M76" i="4"/>
  <c r="Q76" i="4"/>
  <c r="U76" i="4"/>
  <c r="N77" i="4"/>
  <c r="R77" i="4"/>
  <c r="L82" i="4"/>
  <c r="L87" i="4" s="1"/>
  <c r="L112" i="4" s="1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T126" i="4" s="1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S160" i="2"/>
  <c r="O160" i="2"/>
  <c r="R160" i="2"/>
  <c r="N160" i="2"/>
  <c r="X6" i="2"/>
  <c r="X7" i="2"/>
  <c r="X8" i="2"/>
  <c r="X9" i="2"/>
  <c r="X10" i="2"/>
  <c r="X11" i="2"/>
  <c r="X12" i="2"/>
  <c r="X13" i="2"/>
  <c r="X14" i="2"/>
  <c r="X15" i="2"/>
  <c r="X19" i="2"/>
  <c r="X20" i="2"/>
  <c r="X21" i="2"/>
  <c r="X22" i="2"/>
  <c r="X23" i="2"/>
  <c r="X24" i="2"/>
  <c r="X25" i="2"/>
  <c r="X26" i="2"/>
  <c r="X27" i="2"/>
  <c r="X28" i="2"/>
  <c r="X29" i="2"/>
  <c r="X30" i="2"/>
  <c r="X33" i="2"/>
  <c r="X34" i="2"/>
  <c r="X35" i="2"/>
  <c r="X36" i="2"/>
  <c r="X37" i="2"/>
  <c r="X38" i="2"/>
  <c r="X41" i="2"/>
  <c r="X42" i="2"/>
  <c r="X43" i="2"/>
  <c r="X44" i="2"/>
  <c r="X45" i="2"/>
  <c r="X46" i="2"/>
  <c r="X49" i="2"/>
  <c r="X50" i="2"/>
  <c r="X51" i="2"/>
  <c r="X52" i="2"/>
  <c r="X53" i="2"/>
  <c r="X54" i="2"/>
  <c r="X57" i="2"/>
  <c r="X58" i="2"/>
  <c r="X59" i="2"/>
  <c r="X60" i="2"/>
  <c r="X61" i="2"/>
  <c r="X62" i="2"/>
  <c r="X65" i="2"/>
  <c r="X66" i="2"/>
  <c r="X67" i="2"/>
  <c r="X68" i="2"/>
  <c r="X69" i="2"/>
  <c r="X70" i="2"/>
  <c r="X73" i="2"/>
  <c r="X74" i="2"/>
  <c r="X75" i="2"/>
  <c r="X76" i="2"/>
  <c r="X77" i="2"/>
  <c r="X78" i="2"/>
  <c r="X5" i="2"/>
  <c r="V156" i="2"/>
  <c r="V133" i="2"/>
  <c r="V134" i="2"/>
  <c r="V135" i="2"/>
  <c r="V136" i="2"/>
  <c r="V138" i="2"/>
  <c r="V139" i="2"/>
  <c r="V140" i="2"/>
  <c r="V141" i="2"/>
  <c r="V142" i="2"/>
  <c r="V143" i="2"/>
  <c r="V145" i="2"/>
  <c r="V146" i="2"/>
  <c r="V147" i="2"/>
  <c r="V148" i="2"/>
  <c r="V149" i="2"/>
  <c r="V151" i="2"/>
  <c r="V152" i="2"/>
  <c r="V153" i="2"/>
  <c r="V154" i="2"/>
  <c r="V155" i="2"/>
  <c r="V132" i="2"/>
  <c r="K132" i="2"/>
  <c r="L132" i="2"/>
  <c r="M132" i="2"/>
  <c r="N132" i="2"/>
  <c r="O132" i="2"/>
  <c r="P132" i="2"/>
  <c r="Q132" i="2"/>
  <c r="R132" i="2"/>
  <c r="S132" i="2"/>
  <c r="T132" i="2"/>
  <c r="U132" i="2"/>
  <c r="K133" i="2"/>
  <c r="L133" i="2"/>
  <c r="M133" i="2"/>
  <c r="N133" i="2"/>
  <c r="O133" i="2"/>
  <c r="P133" i="2"/>
  <c r="Q133" i="2"/>
  <c r="R133" i="2"/>
  <c r="S133" i="2"/>
  <c r="T133" i="2"/>
  <c r="U133" i="2"/>
  <c r="K134" i="2"/>
  <c r="L134" i="2"/>
  <c r="M134" i="2"/>
  <c r="N134" i="2"/>
  <c r="O134" i="2"/>
  <c r="P134" i="2"/>
  <c r="Q134" i="2"/>
  <c r="R134" i="2"/>
  <c r="S134" i="2"/>
  <c r="T134" i="2"/>
  <c r="U134" i="2"/>
  <c r="K135" i="2"/>
  <c r="L135" i="2"/>
  <c r="M135" i="2"/>
  <c r="N135" i="2"/>
  <c r="O135" i="2"/>
  <c r="P135" i="2"/>
  <c r="Q135" i="2"/>
  <c r="R135" i="2"/>
  <c r="S135" i="2"/>
  <c r="T135" i="2"/>
  <c r="U135" i="2"/>
  <c r="K136" i="2"/>
  <c r="L136" i="2"/>
  <c r="M136" i="2"/>
  <c r="N136" i="2"/>
  <c r="O136" i="2"/>
  <c r="P136" i="2"/>
  <c r="Q136" i="2"/>
  <c r="R136" i="2"/>
  <c r="S136" i="2"/>
  <c r="T136" i="2"/>
  <c r="U136" i="2"/>
  <c r="K138" i="2"/>
  <c r="L138" i="2"/>
  <c r="M138" i="2"/>
  <c r="N138" i="2"/>
  <c r="O138" i="2"/>
  <c r="P138" i="2"/>
  <c r="Q138" i="2"/>
  <c r="R138" i="2"/>
  <c r="S138" i="2"/>
  <c r="T138" i="2"/>
  <c r="U138" i="2"/>
  <c r="K139" i="2"/>
  <c r="L139" i="2"/>
  <c r="M139" i="2"/>
  <c r="N139" i="2"/>
  <c r="O139" i="2"/>
  <c r="P139" i="2"/>
  <c r="Q139" i="2"/>
  <c r="R139" i="2"/>
  <c r="S139" i="2"/>
  <c r="T139" i="2"/>
  <c r="U139" i="2"/>
  <c r="K140" i="2"/>
  <c r="L140" i="2"/>
  <c r="M140" i="2"/>
  <c r="N140" i="2"/>
  <c r="O140" i="2"/>
  <c r="P140" i="2"/>
  <c r="Q140" i="2"/>
  <c r="R140" i="2"/>
  <c r="S140" i="2"/>
  <c r="T140" i="2"/>
  <c r="U140" i="2"/>
  <c r="K141" i="2"/>
  <c r="K156" i="2" s="1"/>
  <c r="L141" i="2"/>
  <c r="M141" i="2"/>
  <c r="N141" i="2"/>
  <c r="O141" i="2"/>
  <c r="P141" i="2"/>
  <c r="Q141" i="2"/>
  <c r="R141" i="2"/>
  <c r="S141" i="2"/>
  <c r="T141" i="2"/>
  <c r="U141" i="2"/>
  <c r="K142" i="2"/>
  <c r="L142" i="2"/>
  <c r="M142" i="2"/>
  <c r="N142" i="2"/>
  <c r="O142" i="2"/>
  <c r="P142" i="2"/>
  <c r="Q142" i="2"/>
  <c r="R142" i="2"/>
  <c r="S142" i="2"/>
  <c r="T142" i="2"/>
  <c r="U142" i="2"/>
  <c r="K143" i="2"/>
  <c r="L143" i="2"/>
  <c r="M143" i="2"/>
  <c r="N143" i="2"/>
  <c r="O143" i="2"/>
  <c r="O156" i="2" s="1"/>
  <c r="P143" i="2"/>
  <c r="Q143" i="2"/>
  <c r="R143" i="2"/>
  <c r="S143" i="2"/>
  <c r="S156" i="2" s="1"/>
  <c r="T143" i="2"/>
  <c r="U143" i="2"/>
  <c r="K145" i="2"/>
  <c r="L145" i="2"/>
  <c r="M145" i="2"/>
  <c r="N145" i="2"/>
  <c r="O145" i="2"/>
  <c r="P145" i="2"/>
  <c r="Q145" i="2"/>
  <c r="R145" i="2"/>
  <c r="S145" i="2"/>
  <c r="T145" i="2"/>
  <c r="U145" i="2"/>
  <c r="K146" i="2"/>
  <c r="L146" i="2"/>
  <c r="M146" i="2"/>
  <c r="N146" i="2"/>
  <c r="O146" i="2"/>
  <c r="P146" i="2"/>
  <c r="Q146" i="2"/>
  <c r="R146" i="2"/>
  <c r="S146" i="2"/>
  <c r="T146" i="2"/>
  <c r="U146" i="2"/>
  <c r="K147" i="2"/>
  <c r="L147" i="2"/>
  <c r="M147" i="2"/>
  <c r="N147" i="2"/>
  <c r="O147" i="2"/>
  <c r="P147" i="2"/>
  <c r="Q147" i="2"/>
  <c r="R147" i="2"/>
  <c r="S147" i="2"/>
  <c r="T147" i="2"/>
  <c r="U147" i="2"/>
  <c r="K148" i="2"/>
  <c r="L148" i="2"/>
  <c r="M148" i="2"/>
  <c r="N148" i="2"/>
  <c r="O148" i="2"/>
  <c r="P148" i="2"/>
  <c r="Q148" i="2"/>
  <c r="R148" i="2"/>
  <c r="S148" i="2"/>
  <c r="T148" i="2"/>
  <c r="U148" i="2"/>
  <c r="K149" i="2"/>
  <c r="L149" i="2"/>
  <c r="M149" i="2"/>
  <c r="N149" i="2"/>
  <c r="O149" i="2"/>
  <c r="P149" i="2"/>
  <c r="Q149" i="2"/>
  <c r="R149" i="2"/>
  <c r="S149" i="2"/>
  <c r="T149" i="2"/>
  <c r="U149" i="2"/>
  <c r="K151" i="2"/>
  <c r="L151" i="2"/>
  <c r="M151" i="2"/>
  <c r="N151" i="2"/>
  <c r="O151" i="2"/>
  <c r="P151" i="2"/>
  <c r="Q151" i="2"/>
  <c r="R151" i="2"/>
  <c r="S151" i="2"/>
  <c r="T151" i="2"/>
  <c r="U151" i="2"/>
  <c r="K152" i="2"/>
  <c r="L152" i="2"/>
  <c r="M152" i="2"/>
  <c r="N152" i="2"/>
  <c r="O152" i="2"/>
  <c r="P152" i="2"/>
  <c r="Q152" i="2"/>
  <c r="R152" i="2"/>
  <c r="S152" i="2"/>
  <c r="T152" i="2"/>
  <c r="U152" i="2"/>
  <c r="K153" i="2"/>
  <c r="L153" i="2"/>
  <c r="M153" i="2"/>
  <c r="N153" i="2"/>
  <c r="O153" i="2"/>
  <c r="P153" i="2"/>
  <c r="Q153" i="2"/>
  <c r="R153" i="2"/>
  <c r="S153" i="2"/>
  <c r="T153" i="2"/>
  <c r="U153" i="2"/>
  <c r="K154" i="2"/>
  <c r="L154" i="2"/>
  <c r="M154" i="2"/>
  <c r="N154" i="2"/>
  <c r="O154" i="2"/>
  <c r="P154" i="2"/>
  <c r="Q154" i="2"/>
  <c r="R154" i="2"/>
  <c r="S154" i="2"/>
  <c r="T154" i="2"/>
  <c r="U154" i="2"/>
  <c r="K155" i="2"/>
  <c r="L155" i="2"/>
  <c r="M155" i="2"/>
  <c r="N155" i="2"/>
  <c r="O155" i="2"/>
  <c r="P155" i="2"/>
  <c r="Q155" i="2"/>
  <c r="R155" i="2"/>
  <c r="S155" i="2"/>
  <c r="T155" i="2"/>
  <c r="U155" i="2"/>
  <c r="L156" i="2"/>
  <c r="M156" i="2"/>
  <c r="N156" i="2"/>
  <c r="P156" i="2"/>
  <c r="Q156" i="2"/>
  <c r="R156" i="2"/>
  <c r="T156" i="2"/>
  <c r="U156" i="2"/>
  <c r="J156" i="2"/>
  <c r="J152" i="2"/>
  <c r="J153" i="2"/>
  <c r="J154" i="2"/>
  <c r="J155" i="2"/>
  <c r="J151" i="2"/>
  <c r="J133" i="2"/>
  <c r="J134" i="2"/>
  <c r="J135" i="2"/>
  <c r="J136" i="2"/>
  <c r="J138" i="2"/>
  <c r="J139" i="2"/>
  <c r="J140" i="2"/>
  <c r="J141" i="2"/>
  <c r="J142" i="2"/>
  <c r="J143" i="2"/>
  <c r="J145" i="2"/>
  <c r="J146" i="2"/>
  <c r="J147" i="2"/>
  <c r="J148" i="2"/>
  <c r="J149" i="2"/>
  <c r="J132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H74" i="2"/>
  <c r="L74" i="2"/>
  <c r="H73" i="2"/>
  <c r="H70" i="2"/>
  <c r="L70" i="2"/>
  <c r="H69" i="2"/>
  <c r="H68" i="2"/>
  <c r="L68" i="2"/>
  <c r="H67" i="2"/>
  <c r="M67" i="2"/>
  <c r="H66" i="2"/>
  <c r="L66" i="2"/>
  <c r="H65" i="2"/>
  <c r="M65" i="2"/>
  <c r="H62" i="2"/>
  <c r="H61" i="2"/>
  <c r="M61" i="2"/>
  <c r="H60" i="2"/>
  <c r="L60" i="2"/>
  <c r="H59" i="2"/>
  <c r="K59" i="2"/>
  <c r="H58" i="2"/>
  <c r="H57" i="2"/>
  <c r="L57" i="2"/>
  <c r="H54" i="2"/>
  <c r="L54" i="2"/>
  <c r="H53" i="2"/>
  <c r="H52" i="2"/>
  <c r="H51" i="2"/>
  <c r="K51" i="2"/>
  <c r="H50" i="2"/>
  <c r="L50" i="2"/>
  <c r="M50" i="2"/>
  <c r="H49" i="2"/>
  <c r="H46" i="2"/>
  <c r="J46" i="2"/>
  <c r="H45" i="2"/>
  <c r="J45" i="2"/>
  <c r="H44" i="2"/>
  <c r="H43" i="2"/>
  <c r="H42" i="2"/>
  <c r="K42" i="2"/>
  <c r="H41" i="2"/>
  <c r="H38" i="2"/>
  <c r="J38" i="2"/>
  <c r="H37" i="2"/>
  <c r="J37" i="2"/>
  <c r="H36" i="2"/>
  <c r="H35" i="2"/>
  <c r="H34" i="2"/>
  <c r="H33" i="2"/>
  <c r="J33" i="2"/>
  <c r="H30" i="2"/>
  <c r="H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H15" i="2"/>
  <c r="H14" i="2"/>
  <c r="H13" i="2"/>
  <c r="H12" i="2"/>
  <c r="H11" i="2"/>
  <c r="H10" i="2"/>
  <c r="H9" i="2"/>
  <c r="M9" i="2"/>
  <c r="H8" i="2"/>
  <c r="H7" i="2"/>
  <c r="L7" i="2"/>
  <c r="H6" i="2"/>
  <c r="H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3" i="2"/>
  <c r="J28" i="2"/>
  <c r="K14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K81" i="2"/>
  <c r="K70" i="2"/>
  <c r="M14" i="2"/>
  <c r="J14" i="2"/>
  <c r="L14" i="2"/>
  <c r="J10" i="2"/>
  <c r="L10" i="2"/>
  <c r="J12" i="2"/>
  <c r="M125" i="2"/>
  <c r="S125" i="2"/>
  <c r="L125" i="2"/>
  <c r="L23" i="2"/>
  <c r="M74" i="2"/>
  <c r="K74" i="2"/>
  <c r="M23" i="2"/>
  <c r="M59" i="2"/>
  <c r="M51" i="2"/>
  <c r="J50" i="2"/>
  <c r="J51" i="2"/>
  <c r="J85" i="2"/>
  <c r="M81" i="2"/>
  <c r="J81" i="2"/>
  <c r="M70" i="2"/>
  <c r="J70" i="2"/>
  <c r="K21" i="2"/>
  <c r="J29" i="2"/>
  <c r="J25" i="2"/>
  <c r="L67" i="2"/>
  <c r="K65" i="2"/>
  <c r="J67" i="2"/>
  <c r="K37" i="2"/>
  <c r="M37" i="2"/>
  <c r="L37" i="2"/>
  <c r="V93" i="2"/>
  <c r="B63" i="2"/>
  <c r="K34" i="2"/>
  <c r="B47" i="2"/>
  <c r="J20" i="2"/>
  <c r="B79" i="2"/>
  <c r="K33" i="2"/>
  <c r="U125" i="2"/>
  <c r="L65" i="2"/>
  <c r="K67" i="2"/>
  <c r="B71" i="2"/>
  <c r="B16" i="2"/>
  <c r="M54" i="2"/>
  <c r="K54" i="2"/>
  <c r="K58" i="2"/>
  <c r="J58" i="2"/>
  <c r="K60" i="2"/>
  <c r="J84" i="2"/>
  <c r="B39" i="2"/>
  <c r="B55" i="2"/>
  <c r="B87" i="2"/>
  <c r="V122" i="2"/>
  <c r="K123" i="2"/>
  <c r="V123" i="2"/>
  <c r="M68" i="2"/>
  <c r="L85" i="2"/>
  <c r="M85" i="2"/>
  <c r="K85" i="2"/>
  <c r="V124" i="2"/>
  <c r="T125" i="2"/>
  <c r="R125" i="2"/>
  <c r="O125" i="2"/>
  <c r="K125" i="2"/>
  <c r="Q125" i="2"/>
  <c r="J125" i="2"/>
  <c r="B31" i="2"/>
  <c r="K78" i="2"/>
  <c r="P125" i="2"/>
  <c r="K5" i="2"/>
  <c r="M7" i="2"/>
  <c r="J7" i="2"/>
  <c r="M15" i="2"/>
  <c r="J15" i="2"/>
  <c r="J26" i="2"/>
  <c r="L26" i="2"/>
  <c r="K28" i="2"/>
  <c r="M28" i="2"/>
  <c r="L43" i="2"/>
  <c r="J43" i="2"/>
  <c r="K7" i="2"/>
  <c r="M75" i="2"/>
  <c r="L75" i="2"/>
  <c r="J75" i="2"/>
  <c r="K75" i="2"/>
  <c r="K126" i="2"/>
  <c r="V125" i="2"/>
  <c r="B127" i="2"/>
  <c r="R115" i="2"/>
  <c r="R127" i="2"/>
  <c r="V126" i="2"/>
  <c r="J115" i="2"/>
  <c r="P115" i="2"/>
  <c r="L115" i="2"/>
  <c r="O115" i="2"/>
  <c r="O116" i="2"/>
  <c r="U115" i="2"/>
  <c r="N115" i="2"/>
  <c r="K115" i="2"/>
  <c r="K116" i="2"/>
  <c r="S115" i="2"/>
  <c r="S116" i="2"/>
  <c r="M115" i="2"/>
  <c r="Q115" i="2"/>
  <c r="L61" i="2"/>
  <c r="K43" i="2"/>
  <c r="M43" i="2"/>
  <c r="L45" i="2"/>
  <c r="M19" i="2"/>
  <c r="K49" i="2"/>
  <c r="J54" i="2"/>
  <c r="J77" i="2"/>
  <c r="I42" i="2"/>
  <c r="P42" i="2"/>
  <c r="I27" i="2"/>
  <c r="I5" i="2"/>
  <c r="I83" i="2"/>
  <c r="I52" i="2"/>
  <c r="U52" i="2"/>
  <c r="I35" i="2"/>
  <c r="I57" i="2"/>
  <c r="O57" i="2"/>
  <c r="I19" i="2"/>
  <c r="O74" i="2"/>
  <c r="U19" i="2"/>
  <c r="R83" i="2"/>
  <c r="N42" i="2"/>
  <c r="N5" i="2"/>
  <c r="P27" i="2"/>
  <c r="T35" i="2"/>
  <c r="O35" i="2"/>
  <c r="S35" i="2"/>
  <c r="L11" i="2"/>
  <c r="K11" i="2"/>
  <c r="J11" i="2"/>
  <c r="M11" i="2"/>
  <c r="K30" i="2"/>
  <c r="M30" i="2"/>
  <c r="J42" i="2"/>
  <c r="M42" i="2"/>
  <c r="M46" i="2"/>
  <c r="J52" i="2"/>
  <c r="M52" i="2"/>
  <c r="L52" i="2"/>
  <c r="K52" i="2"/>
  <c r="J57" i="2"/>
  <c r="I14" i="2"/>
  <c r="I86" i="2"/>
  <c r="I9" i="2"/>
  <c r="N9" i="2"/>
  <c r="I68" i="2"/>
  <c r="I49" i="2"/>
  <c r="P49" i="2"/>
  <c r="I22" i="2"/>
  <c r="T22" i="2"/>
  <c r="I53" i="2"/>
  <c r="U53" i="2"/>
  <c r="I26" i="2"/>
  <c r="T26" i="2"/>
  <c r="I33" i="2"/>
  <c r="N33" i="2"/>
  <c r="I51" i="2"/>
  <c r="N51" i="2"/>
  <c r="I12" i="2"/>
  <c r="I43" i="2"/>
  <c r="S43" i="2"/>
  <c r="I70" i="2"/>
  <c r="I77" i="2"/>
  <c r="Q77" i="2"/>
  <c r="I67" i="2"/>
  <c r="Q67" i="2"/>
  <c r="I8" i="2"/>
  <c r="N8" i="2"/>
  <c r="I46" i="2"/>
  <c r="R46" i="2"/>
  <c r="I23" i="2"/>
  <c r="Q23" i="2"/>
  <c r="I45" i="2"/>
  <c r="R45" i="2"/>
  <c r="I76" i="2"/>
  <c r="I54" i="2"/>
  <c r="N54" i="2"/>
  <c r="I36" i="2"/>
  <c r="O27" i="2"/>
  <c r="N27" i="2"/>
  <c r="T19" i="2"/>
  <c r="U83" i="2"/>
  <c r="K22" i="2"/>
  <c r="L62" i="2"/>
  <c r="M62" i="2"/>
  <c r="M78" i="2"/>
  <c r="J78" i="2"/>
  <c r="L84" i="2"/>
  <c r="J13" i="2"/>
  <c r="L19" i="2"/>
  <c r="L20" i="2"/>
  <c r="J60" i="2"/>
  <c r="M60" i="2"/>
  <c r="R53" i="2"/>
  <c r="T53" i="2"/>
  <c r="N53" i="2"/>
  <c r="R9" i="2"/>
  <c r="N14" i="2"/>
  <c r="R14" i="2"/>
  <c r="P14" i="2"/>
  <c r="P54" i="2"/>
  <c r="R54" i="2"/>
  <c r="O45" i="2"/>
  <c r="Q46" i="2"/>
  <c r="R43" i="2"/>
  <c r="O43" i="2"/>
  <c r="Q43" i="2"/>
  <c r="U43" i="2"/>
  <c r="U51" i="2"/>
  <c r="R51" i="2"/>
  <c r="Q51" i="2"/>
  <c r="O53" i="2"/>
  <c r="U49" i="2"/>
  <c r="T49" i="2"/>
  <c r="P23" i="2"/>
  <c r="U23" i="2"/>
  <c r="T23" i="2"/>
  <c r="U8" i="2"/>
  <c r="T8" i="2"/>
  <c r="Q8" i="2"/>
  <c r="P8" i="2"/>
  <c r="R8" i="2"/>
  <c r="O8" i="2"/>
  <c r="U77" i="2"/>
  <c r="T77" i="2"/>
  <c r="O33" i="2"/>
  <c r="S33" i="2"/>
  <c r="P33" i="2"/>
  <c r="Q33" i="2"/>
  <c r="T5" i="2"/>
  <c r="Q5" i="2"/>
  <c r="P5" i="2"/>
  <c r="P77" i="2"/>
  <c r="O77" i="2"/>
  <c r="N49" i="2"/>
  <c r="S49" i="2"/>
  <c r="T46" i="2"/>
  <c r="P52" i="2"/>
  <c r="U57" i="2"/>
  <c r="N57" i="2"/>
  <c r="O5" i="2"/>
  <c r="U5" i="2"/>
  <c r="N35" i="2"/>
  <c r="Q35" i="2"/>
  <c r="S83" i="2"/>
  <c r="T83" i="2"/>
  <c r="T27" i="2"/>
  <c r="S27" i="2"/>
  <c r="Q27" i="2"/>
  <c r="K38" i="2"/>
  <c r="L38" i="2"/>
  <c r="K24" i="2"/>
  <c r="J24" i="2"/>
  <c r="L24" i="2"/>
  <c r="I25" i="2"/>
  <c r="I30" i="2"/>
  <c r="O30" i="2"/>
  <c r="I15" i="2"/>
  <c r="T15" i="2"/>
  <c r="I38" i="2"/>
  <c r="I81" i="2"/>
  <c r="I37" i="2"/>
  <c r="I21" i="2"/>
  <c r="I59" i="2"/>
  <c r="I85" i="2"/>
  <c r="I13" i="2"/>
  <c r="I10" i="2"/>
  <c r="I60" i="2"/>
  <c r="I62" i="2"/>
  <c r="I61" i="2"/>
  <c r="T33" i="2"/>
  <c r="U33" i="2"/>
  <c r="R77" i="2"/>
  <c r="N77" i="2"/>
  <c r="S8" i="2"/>
  <c r="R23" i="2"/>
  <c r="O23" i="2"/>
  <c r="S23" i="2"/>
  <c r="O49" i="2"/>
  <c r="R49" i="2"/>
  <c r="P53" i="2"/>
  <c r="T51" i="2"/>
  <c r="P43" i="2"/>
  <c r="N46" i="2"/>
  <c r="S45" i="2"/>
  <c r="T54" i="2"/>
  <c r="P9" i="2"/>
  <c r="R26" i="2"/>
  <c r="J9" i="2"/>
  <c r="P83" i="2"/>
  <c r="S57" i="2"/>
  <c r="I24" i="2"/>
  <c r="I65" i="2"/>
  <c r="T65" i="2"/>
  <c r="I7" i="2"/>
  <c r="N7" i="2"/>
  <c r="I84" i="2"/>
  <c r="N26" i="2"/>
  <c r="I73" i="2"/>
  <c r="I28" i="2"/>
  <c r="L46" i="2"/>
  <c r="L42" i="2"/>
  <c r="R35" i="2"/>
  <c r="Q57" i="2"/>
  <c r="U27" i="2"/>
  <c r="S5" i="2"/>
  <c r="N83" i="2"/>
  <c r="I75" i="2"/>
  <c r="I29" i="2"/>
  <c r="I44" i="2"/>
  <c r="K50" i="2"/>
  <c r="K26" i="2"/>
  <c r="J65" i="2"/>
  <c r="M33" i="2"/>
  <c r="M38" i="2"/>
  <c r="J59" i="2"/>
  <c r="J63" i="2"/>
  <c r="J109" i="2"/>
  <c r="J74" i="2"/>
  <c r="K10" i="2"/>
  <c r="M10" i="2"/>
  <c r="L21" i="2"/>
  <c r="M21" i="2"/>
  <c r="J21" i="2"/>
  <c r="P57" i="2"/>
  <c r="R57" i="2"/>
  <c r="L35" i="2"/>
  <c r="K35" i="2"/>
  <c r="M35" i="2"/>
  <c r="R33" i="2"/>
  <c r="S77" i="2"/>
  <c r="N23" i="2"/>
  <c r="Q49" i="2"/>
  <c r="N43" i="2"/>
  <c r="V43" i="2"/>
  <c r="T43" i="2"/>
  <c r="K68" i="2"/>
  <c r="Q83" i="2"/>
  <c r="S53" i="2"/>
  <c r="Q53" i="2"/>
  <c r="K46" i="2"/>
  <c r="U35" i="2"/>
  <c r="T57" i="2"/>
  <c r="R27" i="2"/>
  <c r="R5" i="2"/>
  <c r="O83" i="2"/>
  <c r="I41" i="2"/>
  <c r="P35" i="2"/>
  <c r="I78" i="2"/>
  <c r="I11" i="2"/>
  <c r="I69" i="2"/>
  <c r="S69" i="2"/>
  <c r="M24" i="2"/>
  <c r="J68" i="2"/>
  <c r="M84" i="2"/>
  <c r="L33" i="2"/>
  <c r="K20" i="2"/>
  <c r="J35" i="2"/>
  <c r="L59" i="2"/>
  <c r="M45" i="2"/>
  <c r="K45" i="2"/>
  <c r="K53" i="2"/>
  <c r="J53" i="2"/>
  <c r="L53" i="2"/>
  <c r="M53" i="2"/>
  <c r="K73" i="2"/>
  <c r="M73" i="2"/>
  <c r="L73" i="2"/>
  <c r="J73" i="2"/>
  <c r="K82" i="2"/>
  <c r="M82" i="2"/>
  <c r="L82" i="2"/>
  <c r="L87" i="2"/>
  <c r="L112" i="2"/>
  <c r="S6" i="2"/>
  <c r="U6" i="2"/>
  <c r="T6" i="2"/>
  <c r="P6" i="2"/>
  <c r="Q6" i="2"/>
  <c r="N6" i="2"/>
  <c r="R6" i="2"/>
  <c r="O6" i="2"/>
  <c r="O36" i="2"/>
  <c r="U36" i="2"/>
  <c r="S36" i="2"/>
  <c r="P36" i="2"/>
  <c r="N36" i="2"/>
  <c r="T36" i="2"/>
  <c r="Q36" i="2"/>
  <c r="U76" i="2"/>
  <c r="N76" i="2"/>
  <c r="S76" i="2"/>
  <c r="P76" i="2"/>
  <c r="T76" i="2"/>
  <c r="Q76" i="2"/>
  <c r="R76" i="2"/>
  <c r="O65" i="2"/>
  <c r="Q65" i="2"/>
  <c r="R65" i="2"/>
  <c r="S65" i="2"/>
  <c r="P65" i="2"/>
  <c r="N65" i="2"/>
  <c r="U65" i="2"/>
  <c r="T67" i="2"/>
  <c r="U67" i="2"/>
  <c r="P67" i="2"/>
  <c r="O67" i="2"/>
  <c r="N67" i="2"/>
  <c r="S67" i="2"/>
  <c r="R67" i="2"/>
  <c r="T70" i="2"/>
  <c r="N70" i="2"/>
  <c r="O70" i="2"/>
  <c r="V70" i="2"/>
  <c r="P70" i="2"/>
  <c r="R70" i="2"/>
  <c r="Q70" i="2"/>
  <c r="S70" i="2"/>
  <c r="P12" i="2"/>
  <c r="O12" i="2"/>
  <c r="U12" i="2"/>
  <c r="R12" i="2"/>
  <c r="Q12" i="2"/>
  <c r="T12" i="2"/>
  <c r="S12" i="2"/>
  <c r="R22" i="2"/>
  <c r="S22" i="2"/>
  <c r="U22" i="2"/>
  <c r="O22" i="2"/>
  <c r="P22" i="2"/>
  <c r="N22" i="2"/>
  <c r="Q22" i="2"/>
  <c r="O68" i="2"/>
  <c r="Q68" i="2"/>
  <c r="N68" i="2"/>
  <c r="P68" i="2"/>
  <c r="T68" i="2"/>
  <c r="R68" i="2"/>
  <c r="U68" i="2"/>
  <c r="S68" i="2"/>
  <c r="U86" i="2"/>
  <c r="P86" i="2"/>
  <c r="R86" i="2"/>
  <c r="N86" i="2"/>
  <c r="O86" i="2"/>
  <c r="Q86" i="2"/>
  <c r="S86" i="2"/>
  <c r="P74" i="2"/>
  <c r="S74" i="2"/>
  <c r="N74" i="2"/>
  <c r="T74" i="2"/>
  <c r="Q74" i="2"/>
  <c r="R74" i="2"/>
  <c r="U74" i="2"/>
  <c r="V33" i="2"/>
  <c r="N12" i="2"/>
  <c r="O76" i="2"/>
  <c r="T86" i="2"/>
  <c r="J44" i="2"/>
  <c r="L44" i="2"/>
  <c r="K44" i="2"/>
  <c r="M44" i="2"/>
  <c r="L76" i="2"/>
  <c r="K76" i="2"/>
  <c r="M76" i="2"/>
  <c r="J76" i="2"/>
  <c r="U70" i="2"/>
  <c r="R36" i="2"/>
  <c r="J82" i="2"/>
  <c r="Q69" i="2"/>
  <c r="R69" i="2"/>
  <c r="N69" i="2"/>
  <c r="O54" i="2"/>
  <c r="S54" i="2"/>
  <c r="U46" i="2"/>
  <c r="O46" i="2"/>
  <c r="V46" i="2"/>
  <c r="U26" i="2"/>
  <c r="P26" i="2"/>
  <c r="O26" i="2"/>
  <c r="Q14" i="2"/>
  <c r="O14" i="2"/>
  <c r="O42" i="2"/>
  <c r="U42" i="2"/>
  <c r="T42" i="2"/>
  <c r="Q42" i="2"/>
  <c r="R42" i="2"/>
  <c r="S42" i="2"/>
  <c r="K36" i="2"/>
  <c r="K39" i="2"/>
  <c r="K104" i="2"/>
  <c r="M36" i="2"/>
  <c r="L36" i="2"/>
  <c r="J36" i="2"/>
  <c r="J69" i="2"/>
  <c r="M69" i="2"/>
  <c r="L69" i="2"/>
  <c r="L71" i="2"/>
  <c r="L110" i="2"/>
  <c r="M83" i="2"/>
  <c r="J83" i="2"/>
  <c r="V83" i="2"/>
  <c r="K83" i="2"/>
  <c r="R20" i="2"/>
  <c r="O20" i="2"/>
  <c r="U20" i="2"/>
  <c r="S20" i="2"/>
  <c r="Q20" i="2"/>
  <c r="N20" i="2"/>
  <c r="P20" i="2"/>
  <c r="S51" i="2"/>
  <c r="O51" i="2"/>
  <c r="V51" i="2"/>
  <c r="T7" i="2"/>
  <c r="P46" i="2"/>
  <c r="N45" i="2"/>
  <c r="U54" i="2"/>
  <c r="S14" i="2"/>
  <c r="T14" i="2"/>
  <c r="S26" i="2"/>
  <c r="T20" i="2"/>
  <c r="I58" i="2"/>
  <c r="S19" i="2"/>
  <c r="R19" i="2"/>
  <c r="P19" i="2"/>
  <c r="Q19" i="2"/>
  <c r="N19" i="2"/>
  <c r="I66" i="2"/>
  <c r="N15" i="2"/>
  <c r="Q15" i="2"/>
  <c r="O15" i="2"/>
  <c r="P15" i="2"/>
  <c r="U15" i="2"/>
  <c r="S30" i="2"/>
  <c r="Q30" i="2"/>
  <c r="R30" i="2"/>
  <c r="K55" i="2"/>
  <c r="K108" i="2"/>
  <c r="K6" i="2"/>
  <c r="K16" i="2"/>
  <c r="K102" i="2"/>
  <c r="L6" i="2"/>
  <c r="J6" i="2"/>
  <c r="J34" i="2"/>
  <c r="L34" i="2"/>
  <c r="L39" i="2"/>
  <c r="L104" i="2"/>
  <c r="M34" i="2"/>
  <c r="Q45" i="2"/>
  <c r="U45" i="2"/>
  <c r="R73" i="2"/>
  <c r="U73" i="2"/>
  <c r="P73" i="2"/>
  <c r="O73" i="2"/>
  <c r="O9" i="2"/>
  <c r="T9" i="2"/>
  <c r="S9" i="2"/>
  <c r="Q9" i="2"/>
  <c r="M27" i="2"/>
  <c r="K27" i="2"/>
  <c r="J27" i="2"/>
  <c r="L27" i="2"/>
  <c r="K41" i="2"/>
  <c r="K47" i="2"/>
  <c r="K105" i="2"/>
  <c r="L41" i="2"/>
  <c r="J41" i="2"/>
  <c r="K66" i="2"/>
  <c r="M66" i="2"/>
  <c r="M71" i="2"/>
  <c r="M110" i="2"/>
  <c r="J66" i="2"/>
  <c r="L77" i="2"/>
  <c r="K77" i="2"/>
  <c r="M77" i="2"/>
  <c r="J86" i="2"/>
  <c r="M86" i="2"/>
  <c r="K86" i="2"/>
  <c r="I50" i="2"/>
  <c r="I34" i="2"/>
  <c r="I82" i="2"/>
  <c r="P51" i="2"/>
  <c r="O7" i="2"/>
  <c r="S46" i="2"/>
  <c r="P45" i="2"/>
  <c r="T45" i="2"/>
  <c r="Q54" i="2"/>
  <c r="U14" i="2"/>
  <c r="U9" i="2"/>
  <c r="N73" i="2"/>
  <c r="Q26" i="2"/>
  <c r="O19" i="2"/>
  <c r="S15" i="2"/>
  <c r="R15" i="2"/>
  <c r="R52" i="2"/>
  <c r="N52" i="2"/>
  <c r="V52" i="2"/>
  <c r="S52" i="2"/>
  <c r="Q52" i="2"/>
  <c r="O52" i="2"/>
  <c r="T52" i="2"/>
  <c r="T29" i="2"/>
  <c r="N29" i="2"/>
  <c r="U29" i="2"/>
  <c r="R29" i="2"/>
  <c r="O29" i="2"/>
  <c r="M41" i="2"/>
  <c r="K69" i="2"/>
  <c r="M6" i="2"/>
  <c r="K15" i="2"/>
  <c r="L15" i="2"/>
  <c r="L22" i="2"/>
  <c r="J22" i="2"/>
  <c r="M22" i="2"/>
  <c r="M25" i="2"/>
  <c r="L25" i="2"/>
  <c r="M8" i="2"/>
  <c r="K8" i="2"/>
  <c r="J8" i="2"/>
  <c r="L8" i="2"/>
  <c r="M12" i="2"/>
  <c r="K12" i="2"/>
  <c r="L12" i="2"/>
  <c r="K19" i="2"/>
  <c r="J19" i="2"/>
  <c r="M29" i="2"/>
  <c r="K29" i="2"/>
  <c r="L29" i="2"/>
  <c r="K57" i="2"/>
  <c r="M57" i="2"/>
  <c r="K61" i="2"/>
  <c r="J61" i="2"/>
  <c r="N11" i="2"/>
  <c r="Q11" i="2"/>
  <c r="S11" i="2"/>
  <c r="P11" i="2"/>
  <c r="J5" i="2"/>
  <c r="L5" i="2"/>
  <c r="M5" i="2"/>
  <c r="L9" i="2"/>
  <c r="K9" i="2"/>
  <c r="K13" i="2"/>
  <c r="L13" i="2"/>
  <c r="M13" i="2"/>
  <c r="J30" i="2"/>
  <c r="L30" i="2"/>
  <c r="M49" i="2"/>
  <c r="L49" i="2"/>
  <c r="J49" i="2"/>
  <c r="M58" i="2"/>
  <c r="L58" i="2"/>
  <c r="L63" i="2"/>
  <c r="L109" i="2"/>
  <c r="K62" i="2"/>
  <c r="J62" i="2"/>
  <c r="V77" i="2"/>
  <c r="P78" i="2"/>
  <c r="T78" i="2"/>
  <c r="R78" i="2"/>
  <c r="S78" i="2"/>
  <c r="O78" i="2"/>
  <c r="O79" i="2"/>
  <c r="O111" i="2"/>
  <c r="U78" i="2"/>
  <c r="U79" i="2"/>
  <c r="U111" i="2"/>
  <c r="N78" i="2"/>
  <c r="Q78" i="2"/>
  <c r="V23" i="2"/>
  <c r="U44" i="2"/>
  <c r="T44" i="2"/>
  <c r="S44" i="2"/>
  <c r="R44" i="2"/>
  <c r="N44" i="2"/>
  <c r="V44" i="2"/>
  <c r="O44" i="2"/>
  <c r="Q44" i="2"/>
  <c r="P44" i="2"/>
  <c r="O24" i="2"/>
  <c r="O31" i="2"/>
  <c r="O103" i="2"/>
  <c r="P24" i="2"/>
  <c r="Q24" i="2"/>
  <c r="N24" i="2"/>
  <c r="V24" i="2"/>
  <c r="S24" i="2"/>
  <c r="R24" i="2"/>
  <c r="U24" i="2"/>
  <c r="T24" i="2"/>
  <c r="R60" i="2"/>
  <c r="U60" i="2"/>
  <c r="Q60" i="2"/>
  <c r="S60" i="2"/>
  <c r="P60" i="2"/>
  <c r="O60" i="2"/>
  <c r="T60" i="2"/>
  <c r="N60" i="2"/>
  <c r="Q59" i="2"/>
  <c r="P59" i="2"/>
  <c r="N59" i="2"/>
  <c r="O59" i="2"/>
  <c r="S59" i="2"/>
  <c r="T59" i="2"/>
  <c r="U59" i="2"/>
  <c r="R59" i="2"/>
  <c r="R38" i="2"/>
  <c r="P38" i="2"/>
  <c r="U38" i="2"/>
  <c r="Q38" i="2"/>
  <c r="S38" i="2"/>
  <c r="T38" i="2"/>
  <c r="O38" i="2"/>
  <c r="N38" i="2"/>
  <c r="V35" i="2"/>
  <c r="M55" i="2"/>
  <c r="M108" i="2"/>
  <c r="V12" i="2"/>
  <c r="M31" i="2"/>
  <c r="M103" i="2"/>
  <c r="V15" i="2"/>
  <c r="V26" i="2"/>
  <c r="U69" i="2"/>
  <c r="U71" i="2"/>
  <c r="U110" i="2"/>
  <c r="T69" i="2"/>
  <c r="V74" i="2"/>
  <c r="Q29" i="2"/>
  <c r="S29" i="2"/>
  <c r="P29" i="2"/>
  <c r="P84" i="2"/>
  <c r="N84" i="2"/>
  <c r="V84" i="2"/>
  <c r="O84" i="2"/>
  <c r="U84" i="2"/>
  <c r="T84" i="2"/>
  <c r="S84" i="2"/>
  <c r="Q84" i="2"/>
  <c r="R84" i="2"/>
  <c r="Q10" i="2"/>
  <c r="T10" i="2"/>
  <c r="T16" i="2"/>
  <c r="T102" i="2"/>
  <c r="N10" i="2"/>
  <c r="O10" i="2"/>
  <c r="P10" i="2"/>
  <c r="S10" i="2"/>
  <c r="R10" i="2"/>
  <c r="U10" i="2"/>
  <c r="P21" i="2"/>
  <c r="R21" i="2"/>
  <c r="R31" i="2"/>
  <c r="R103" i="2"/>
  <c r="Q21" i="2"/>
  <c r="Q31" i="2"/>
  <c r="Q103" i="2"/>
  <c r="N21" i="2"/>
  <c r="U21" i="2"/>
  <c r="U31" i="2"/>
  <c r="U103" i="2"/>
  <c r="S21" i="2"/>
  <c r="S31" i="2"/>
  <c r="S103" i="2"/>
  <c r="T21" i="2"/>
  <c r="T31" i="2"/>
  <c r="T103" i="2"/>
  <c r="O21" i="2"/>
  <c r="P79" i="2"/>
  <c r="P111" i="2"/>
  <c r="V6" i="2"/>
  <c r="Q41" i="2"/>
  <c r="V41" i="2"/>
  <c r="V47" i="2"/>
  <c r="S41" i="2"/>
  <c r="P41" i="2"/>
  <c r="U41" i="2"/>
  <c r="U47" i="2"/>
  <c r="U105" i="2"/>
  <c r="R41" i="2"/>
  <c r="R47" i="2"/>
  <c r="R105" i="2"/>
  <c r="O41" i="2"/>
  <c r="N41" i="2"/>
  <c r="T41" i="2"/>
  <c r="T47" i="2"/>
  <c r="T105" i="2"/>
  <c r="T75" i="2"/>
  <c r="S75" i="2"/>
  <c r="N75" i="2"/>
  <c r="Q75" i="2"/>
  <c r="R75" i="2"/>
  <c r="R79" i="2"/>
  <c r="R111" i="2"/>
  <c r="O75" i="2"/>
  <c r="U75" i="2"/>
  <c r="P75" i="2"/>
  <c r="U28" i="2"/>
  <c r="S28" i="2"/>
  <c r="R28" i="2"/>
  <c r="N28" i="2"/>
  <c r="N31" i="2"/>
  <c r="N103" i="2"/>
  <c r="P28" i="2"/>
  <c r="P31" i="2"/>
  <c r="P103" i="2"/>
  <c r="Q28" i="2"/>
  <c r="T28" i="2"/>
  <c r="O28" i="2"/>
  <c r="U7" i="2"/>
  <c r="U16" i="2"/>
  <c r="U102" i="2"/>
  <c r="R7" i="2"/>
  <c r="Q7" i="2"/>
  <c r="S7" i="2"/>
  <c r="S16" i="2"/>
  <c r="S102" i="2"/>
  <c r="P7" i="2"/>
  <c r="P16" i="2"/>
  <c r="P102" i="2"/>
  <c r="Q61" i="2"/>
  <c r="R61" i="2"/>
  <c r="P61" i="2"/>
  <c r="T61" i="2"/>
  <c r="N61" i="2"/>
  <c r="S61" i="2"/>
  <c r="O61" i="2"/>
  <c r="V61" i="2"/>
  <c r="U61" i="2"/>
  <c r="N13" i="2"/>
  <c r="P13" i="2"/>
  <c r="T13" i="2"/>
  <c r="R13" i="2"/>
  <c r="R16" i="2"/>
  <c r="R102" i="2"/>
  <c r="S13" i="2"/>
  <c r="Q13" i="2"/>
  <c r="U13" i="2"/>
  <c r="O13" i="2"/>
  <c r="U37" i="2"/>
  <c r="N37" i="2"/>
  <c r="O37" i="2"/>
  <c r="T37" i="2"/>
  <c r="P37" i="2"/>
  <c r="R37" i="2"/>
  <c r="S37" i="2"/>
  <c r="Q37" i="2"/>
  <c r="P30" i="2"/>
  <c r="N30" i="2"/>
  <c r="V13" i="2"/>
  <c r="V86" i="2"/>
  <c r="L47" i="2"/>
  <c r="L105" i="2"/>
  <c r="M39" i="2"/>
  <c r="M104" i="2"/>
  <c r="U30" i="2"/>
  <c r="T30" i="2"/>
  <c r="O69" i="2"/>
  <c r="O71" i="2"/>
  <c r="O110" i="2"/>
  <c r="P69" i="2"/>
  <c r="R11" i="2"/>
  <c r="U11" i="2"/>
  <c r="O11" i="2"/>
  <c r="O16" i="2"/>
  <c r="O102" i="2"/>
  <c r="T11" i="2"/>
  <c r="Q73" i="2"/>
  <c r="T73" i="2"/>
  <c r="T79" i="2"/>
  <c r="T111" i="2"/>
  <c r="S73" i="2"/>
  <c r="V73" i="2"/>
  <c r="U62" i="2"/>
  <c r="S62" i="2"/>
  <c r="R62" i="2"/>
  <c r="P62" i="2"/>
  <c r="O62" i="2"/>
  <c r="Q62" i="2"/>
  <c r="T62" i="2"/>
  <c r="N62" i="2"/>
  <c r="V62" i="2"/>
  <c r="P85" i="2"/>
  <c r="Q85" i="2"/>
  <c r="O85" i="2"/>
  <c r="N85" i="2"/>
  <c r="V85" i="2"/>
  <c r="R85" i="2"/>
  <c r="S85" i="2"/>
  <c r="U85" i="2"/>
  <c r="T85" i="2"/>
  <c r="N81" i="2"/>
  <c r="T81" i="2"/>
  <c r="Q81" i="2"/>
  <c r="U81" i="2"/>
  <c r="S81" i="2"/>
  <c r="O81" i="2"/>
  <c r="P81" i="2"/>
  <c r="R81" i="2"/>
  <c r="P25" i="2"/>
  <c r="Q25" i="2"/>
  <c r="S25" i="2"/>
  <c r="O25" i="2"/>
  <c r="V25" i="2"/>
  <c r="T25" i="2"/>
  <c r="N25" i="2"/>
  <c r="R25" i="2"/>
  <c r="U25" i="2"/>
  <c r="K63" i="2"/>
  <c r="K109" i="2"/>
  <c r="V57" i="2"/>
  <c r="V19" i="2"/>
  <c r="J31" i="2"/>
  <c r="J103" i="2"/>
  <c r="L31" i="2"/>
  <c r="L103" i="2"/>
  <c r="T34" i="2"/>
  <c r="S34" i="2"/>
  <c r="S39" i="2"/>
  <c r="S104" i="2"/>
  <c r="N34" i="2"/>
  <c r="Q34" i="2"/>
  <c r="P34" i="2"/>
  <c r="P39" i="2"/>
  <c r="P104" i="2"/>
  <c r="R34" i="2"/>
  <c r="R39" i="2"/>
  <c r="R104" i="2"/>
  <c r="U34" i="2"/>
  <c r="U39" i="2"/>
  <c r="U104" i="2"/>
  <c r="O34" i="2"/>
  <c r="J71" i="2"/>
  <c r="J110" i="2"/>
  <c r="O58" i="2"/>
  <c r="O63" i="2"/>
  <c r="O109" i="2"/>
  <c r="R58" i="2"/>
  <c r="P58" i="2"/>
  <c r="S58" i="2"/>
  <c r="Q58" i="2"/>
  <c r="Q63" i="2"/>
  <c r="Q109" i="2"/>
  <c r="N58" i="2"/>
  <c r="U58" i="2"/>
  <c r="T58" i="2"/>
  <c r="J87" i="2"/>
  <c r="J112" i="2"/>
  <c r="V68" i="2"/>
  <c r="V65" i="2"/>
  <c r="Q16" i="2"/>
  <c r="Q102" i="2"/>
  <c r="J79" i="2"/>
  <c r="J111" i="2"/>
  <c r="M16" i="2"/>
  <c r="M102" i="2"/>
  <c r="K31" i="2"/>
  <c r="K103" i="2"/>
  <c r="K106" i="2"/>
  <c r="S50" i="2"/>
  <c r="S55" i="2"/>
  <c r="S108" i="2"/>
  <c r="O50" i="2"/>
  <c r="O55" i="2"/>
  <c r="O108" i="2"/>
  <c r="N50" i="2"/>
  <c r="R50" i="2"/>
  <c r="R55" i="2"/>
  <c r="R108" i="2"/>
  <c r="P50" i="2"/>
  <c r="P55" i="2"/>
  <c r="P108" i="2"/>
  <c r="U50" i="2"/>
  <c r="U55" i="2"/>
  <c r="U108" i="2"/>
  <c r="Q50" i="2"/>
  <c r="Q55" i="2"/>
  <c r="Q108" i="2"/>
  <c r="T50" i="2"/>
  <c r="T55" i="2"/>
  <c r="T108" i="2"/>
  <c r="V7" i="2"/>
  <c r="V20" i="2"/>
  <c r="V36" i="2"/>
  <c r="S47" i="2"/>
  <c r="S105" i="2"/>
  <c r="V76" i="2"/>
  <c r="L79" i="2"/>
  <c r="L111" i="2"/>
  <c r="J55" i="2"/>
  <c r="J108" i="2"/>
  <c r="V49" i="2"/>
  <c r="L16" i="2"/>
  <c r="L102" i="2"/>
  <c r="V29" i="2"/>
  <c r="V8" i="2"/>
  <c r="M47" i="2"/>
  <c r="M105" i="2"/>
  <c r="N79" i="2"/>
  <c r="N111" i="2"/>
  <c r="K71" i="2"/>
  <c r="K110" i="2"/>
  <c r="S66" i="2"/>
  <c r="S71" i="2"/>
  <c r="S110" i="2"/>
  <c r="T66" i="2"/>
  <c r="T71" i="2"/>
  <c r="T110" i="2"/>
  <c r="U66" i="2"/>
  <c r="Q66" i="2"/>
  <c r="Q71" i="2"/>
  <c r="Q110" i="2"/>
  <c r="R66" i="2"/>
  <c r="R71" i="2"/>
  <c r="R110" i="2"/>
  <c r="O66" i="2"/>
  <c r="N66" i="2"/>
  <c r="P66" i="2"/>
  <c r="P71" i="2"/>
  <c r="P110" i="2"/>
  <c r="V45" i="2"/>
  <c r="O47" i="2"/>
  <c r="O105" i="2"/>
  <c r="N47" i="2"/>
  <c r="N105" i="2"/>
  <c r="V67" i="2"/>
  <c r="M87" i="2"/>
  <c r="M112" i="2"/>
  <c r="M79" i="2"/>
  <c r="M111" i="2"/>
  <c r="V53" i="2"/>
  <c r="L55" i="2"/>
  <c r="L108" i="2"/>
  <c r="V30" i="2"/>
  <c r="V9" i="2"/>
  <c r="J16" i="2"/>
  <c r="J102" i="2"/>
  <c r="V5" i="2"/>
  <c r="V11" i="2"/>
  <c r="M63" i="2"/>
  <c r="M109" i="2"/>
  <c r="M113" i="2"/>
  <c r="V22" i="2"/>
  <c r="N82" i="2"/>
  <c r="P82" i="2"/>
  <c r="P87" i="2"/>
  <c r="P112" i="2"/>
  <c r="O82" i="2"/>
  <c r="S82" i="2"/>
  <c r="T82" i="2"/>
  <c r="U82" i="2"/>
  <c r="U87" i="2"/>
  <c r="U112" i="2"/>
  <c r="R82" i="2"/>
  <c r="Q82" i="2"/>
  <c r="J47" i="2"/>
  <c r="J105" i="2"/>
  <c r="V27" i="2"/>
  <c r="J39" i="2"/>
  <c r="J104" i="2"/>
  <c r="V14" i="2"/>
  <c r="V54" i="2"/>
  <c r="V42" i="2"/>
  <c r="N16" i="2"/>
  <c r="N102" i="2"/>
  <c r="K87" i="2"/>
  <c r="K112" i="2"/>
  <c r="K79" i="2"/>
  <c r="K111" i="2"/>
  <c r="V69" i="2"/>
  <c r="K119" i="2"/>
  <c r="K117" i="2"/>
  <c r="K127" i="2"/>
  <c r="Q47" i="2"/>
  <c r="Q105" i="2"/>
  <c r="Q116" i="2"/>
  <c r="T87" i="2"/>
  <c r="T112" i="2"/>
  <c r="L113" i="2"/>
  <c r="V66" i="2"/>
  <c r="T63" i="2"/>
  <c r="T109" i="2"/>
  <c r="T113" i="2"/>
  <c r="S79" i="2"/>
  <c r="S111" i="2"/>
  <c r="V10" i="2"/>
  <c r="V38" i="2"/>
  <c r="V60" i="2"/>
  <c r="Q87" i="2"/>
  <c r="Q112" i="2"/>
  <c r="S87" i="2"/>
  <c r="S112" i="2"/>
  <c r="U63" i="2"/>
  <c r="U109" i="2"/>
  <c r="U116" i="2"/>
  <c r="P63" i="2"/>
  <c r="P109" i="2"/>
  <c r="O39" i="2"/>
  <c r="O104" i="2"/>
  <c r="O106" i="2"/>
  <c r="Q39" i="2"/>
  <c r="Q104" i="2"/>
  <c r="Q79" i="2"/>
  <c r="Q111" i="2"/>
  <c r="Q113" i="2"/>
  <c r="P47" i="2"/>
  <c r="P105" i="2"/>
  <c r="P106" i="2"/>
  <c r="P118" i="2"/>
  <c r="V59" i="2"/>
  <c r="V34" i="2"/>
  <c r="V39" i="2"/>
  <c r="N87" i="2"/>
  <c r="N112" i="2"/>
  <c r="V16" i="2"/>
  <c r="N71" i="2"/>
  <c r="N110" i="2"/>
  <c r="S63" i="2"/>
  <c r="S109" i="2"/>
  <c r="S113" i="2"/>
  <c r="T39" i="2"/>
  <c r="T104" i="2"/>
  <c r="T106" i="2"/>
  <c r="R87" i="2"/>
  <c r="R112" i="2"/>
  <c r="O87" i="2"/>
  <c r="O112" i="2"/>
  <c r="M119" i="2"/>
  <c r="M117" i="2"/>
  <c r="N63" i="2"/>
  <c r="N109" i="2"/>
  <c r="R63" i="2"/>
  <c r="R109" i="2"/>
  <c r="R116" i="2"/>
  <c r="N39" i="2"/>
  <c r="N104" i="2"/>
  <c r="V81" i="2"/>
  <c r="V37" i="2"/>
  <c r="V28" i="2"/>
  <c r="V75" i="2"/>
  <c r="V79" i="2"/>
  <c r="V111" i="2"/>
  <c r="V21" i="2"/>
  <c r="V31" i="2"/>
  <c r="V78" i="2"/>
  <c r="T116" i="2"/>
  <c r="L106" i="2"/>
  <c r="R113" i="2"/>
  <c r="V82" i="2"/>
  <c r="U106" i="2"/>
  <c r="K113" i="2"/>
  <c r="K118" i="2"/>
  <c r="V71" i="2"/>
  <c r="V103" i="2"/>
  <c r="N106" i="2"/>
  <c r="L119" i="2"/>
  <c r="L117" i="2"/>
  <c r="L127" i="2"/>
  <c r="M106" i="2"/>
  <c r="M118" i="2"/>
  <c r="M116" i="2"/>
  <c r="V110" i="2"/>
  <c r="J119" i="2"/>
  <c r="V104" i="2"/>
  <c r="P113" i="2"/>
  <c r="V112" i="2"/>
  <c r="T119" i="2"/>
  <c r="T117" i="2"/>
  <c r="T127" i="2"/>
  <c r="P116" i="2"/>
  <c r="P127" i="2"/>
  <c r="Q119" i="2"/>
  <c r="Q117" i="2"/>
  <c r="Q127" i="2"/>
  <c r="J106" i="2"/>
  <c r="J116" i="2"/>
  <c r="V102" i="2"/>
  <c r="R106" i="2"/>
  <c r="V58" i="2"/>
  <c r="V63" i="2"/>
  <c r="N55" i="2"/>
  <c r="N108" i="2"/>
  <c r="N113" i="2"/>
  <c r="V50" i="2"/>
  <c r="V55" i="2"/>
  <c r="S106" i="2"/>
  <c r="J113" i="2"/>
  <c r="O113" i="2"/>
  <c r="Q106" i="2"/>
  <c r="S119" i="2"/>
  <c r="S117" i="2"/>
  <c r="S127" i="2"/>
  <c r="Q118" i="2"/>
  <c r="V109" i="2"/>
  <c r="P119" i="2"/>
  <c r="P117" i="2"/>
  <c r="V105" i="2"/>
  <c r="V87" i="2"/>
  <c r="R119" i="2"/>
  <c r="R117" i="2"/>
  <c r="U113" i="2"/>
  <c r="U119" i="2"/>
  <c r="U117" i="2"/>
  <c r="U127" i="2"/>
  <c r="L118" i="2"/>
  <c r="N118" i="2"/>
  <c r="V113" i="2"/>
  <c r="W113" i="2"/>
  <c r="S118" i="2"/>
  <c r="N116" i="2"/>
  <c r="T118" i="2"/>
  <c r="V108" i="2"/>
  <c r="O118" i="2"/>
  <c r="N119" i="2"/>
  <c r="O119" i="2"/>
  <c r="O117" i="2"/>
  <c r="O127" i="2"/>
  <c r="R118" i="2"/>
  <c r="J118" i="2"/>
  <c r="V106" i="2"/>
  <c r="M127" i="2"/>
  <c r="U118" i="2"/>
  <c r="W106" i="2"/>
  <c r="V118" i="2"/>
  <c r="W118" i="2"/>
  <c r="N117" i="2"/>
  <c r="N127" i="2"/>
  <c r="L116" i="2"/>
  <c r="V116" i="2"/>
  <c r="W116" i="2"/>
  <c r="V115" i="2"/>
  <c r="V119" i="2"/>
  <c r="W119" i="2"/>
  <c r="J117" i="2"/>
  <c r="J127" i="2"/>
  <c r="K128" i="2"/>
  <c r="L128" i="2"/>
  <c r="M128" i="2"/>
  <c r="N128" i="2"/>
  <c r="O128" i="2"/>
  <c r="P128" i="2"/>
  <c r="Q128" i="2"/>
  <c r="R128" i="2"/>
  <c r="S128" i="2"/>
  <c r="T128" i="2"/>
  <c r="U128" i="2"/>
  <c r="V117" i="2"/>
  <c r="V127" i="2"/>
  <c r="W117" i="2"/>
  <c r="V83" i="5" l="1"/>
  <c r="X83" i="5" s="1"/>
  <c r="V75" i="5"/>
  <c r="X75" i="5" s="1"/>
  <c r="K87" i="5"/>
  <c r="K112" i="5" s="1"/>
  <c r="V59" i="5"/>
  <c r="X59" i="5" s="1"/>
  <c r="AA59" i="5" s="1"/>
  <c r="V60" i="5"/>
  <c r="X60" i="5" s="1"/>
  <c r="O63" i="5"/>
  <c r="O109" i="5" s="1"/>
  <c r="S55" i="5"/>
  <c r="S108" i="5" s="1"/>
  <c r="V45" i="5"/>
  <c r="X45" i="5" s="1"/>
  <c r="V29" i="5"/>
  <c r="X29" i="5" s="1"/>
  <c r="AA29" i="5" s="1"/>
  <c r="V53" i="5"/>
  <c r="X53" i="5" s="1"/>
  <c r="U47" i="5"/>
  <c r="U105" i="5" s="1"/>
  <c r="U39" i="5"/>
  <c r="U104" i="5" s="1"/>
  <c r="R31" i="5"/>
  <c r="R103" i="5" s="1"/>
  <c r="V12" i="5"/>
  <c r="X12" i="5" s="1"/>
  <c r="V13" i="5"/>
  <c r="X13" i="5" s="1"/>
  <c r="V15" i="5"/>
  <c r="X15" i="5" s="1"/>
  <c r="AA15" i="5" s="1"/>
  <c r="V9" i="5"/>
  <c r="X9" i="5" s="1"/>
  <c r="S16" i="5"/>
  <c r="S102" i="5" s="1"/>
  <c r="S87" i="5"/>
  <c r="S112" i="5" s="1"/>
  <c r="S71" i="5"/>
  <c r="S110" i="5" s="1"/>
  <c r="S47" i="5"/>
  <c r="S105" i="5" s="1"/>
  <c r="S39" i="5"/>
  <c r="S104" i="5" s="1"/>
  <c r="Q55" i="5"/>
  <c r="Q108" i="5" s="1"/>
  <c r="K47" i="5"/>
  <c r="K105" i="5" s="1"/>
  <c r="Q39" i="5"/>
  <c r="Q104" i="5" s="1"/>
  <c r="P55" i="5"/>
  <c r="P108" i="5" s="1"/>
  <c r="P47" i="5"/>
  <c r="P105" i="5" s="1"/>
  <c r="P39" i="5"/>
  <c r="P104" i="5" s="1"/>
  <c r="V11" i="5"/>
  <c r="X11" i="5" s="1"/>
  <c r="Q16" i="5"/>
  <c r="Q102" i="5" s="1"/>
  <c r="Q106" i="5" s="1"/>
  <c r="K16" i="5"/>
  <c r="K102" i="5" s="1"/>
  <c r="N87" i="5"/>
  <c r="N112" i="5" s="1"/>
  <c r="Q79" i="5"/>
  <c r="Q111" i="5" s="1"/>
  <c r="N71" i="5"/>
  <c r="N110" i="5" s="1"/>
  <c r="M63" i="5"/>
  <c r="M109" i="5" s="1"/>
  <c r="AB43" i="5"/>
  <c r="T63" i="5"/>
  <c r="T109" i="5" s="1"/>
  <c r="V52" i="5"/>
  <c r="X52" i="5" s="1"/>
  <c r="V44" i="5"/>
  <c r="X44" i="5" s="1"/>
  <c r="V36" i="5"/>
  <c r="X36" i="5" s="1"/>
  <c r="V28" i="5"/>
  <c r="X28" i="5" s="1"/>
  <c r="V24" i="5"/>
  <c r="X24" i="5" s="1"/>
  <c r="V20" i="5"/>
  <c r="X20" i="5" s="1"/>
  <c r="L16" i="5"/>
  <c r="L102" i="5" s="1"/>
  <c r="K31" i="5"/>
  <c r="K103" i="5" s="1"/>
  <c r="Q87" i="5"/>
  <c r="Q112" i="5" s="1"/>
  <c r="V86" i="5"/>
  <c r="X86" i="5" s="1"/>
  <c r="L79" i="5"/>
  <c r="L111" i="5" s="1"/>
  <c r="U87" i="5"/>
  <c r="U112" i="5" s="1"/>
  <c r="R87" i="5"/>
  <c r="R112" i="5" s="1"/>
  <c r="V77" i="5"/>
  <c r="X77" i="5" s="1"/>
  <c r="V69" i="5"/>
  <c r="X69" i="5" s="1"/>
  <c r="V61" i="5"/>
  <c r="X61" i="5" s="1"/>
  <c r="AA61" i="5" s="1"/>
  <c r="V68" i="5"/>
  <c r="X68" i="5" s="1"/>
  <c r="AA68" i="5" s="1"/>
  <c r="S63" i="5"/>
  <c r="S109" i="5" s="1"/>
  <c r="Q47" i="5"/>
  <c r="Q105" i="5" s="1"/>
  <c r="Q31" i="5"/>
  <c r="Q103" i="5" s="1"/>
  <c r="V7" i="5"/>
  <c r="X7" i="5" s="1"/>
  <c r="AA7" i="5" s="1"/>
  <c r="J16" i="5"/>
  <c r="J102" i="5" s="1"/>
  <c r="AA11" i="5"/>
  <c r="AA67" i="5"/>
  <c r="AB67" i="5" s="1"/>
  <c r="V126" i="5"/>
  <c r="AA51" i="5"/>
  <c r="AB51" i="5" s="1"/>
  <c r="AA43" i="5"/>
  <c r="AA35" i="5"/>
  <c r="AB35" i="5" s="1"/>
  <c r="AA52" i="5"/>
  <c r="AA44" i="5"/>
  <c r="AA36" i="5"/>
  <c r="AA28" i="5"/>
  <c r="AA24" i="5"/>
  <c r="AA8" i="5"/>
  <c r="AB8" i="5" s="1"/>
  <c r="AA86" i="5"/>
  <c r="AA77" i="5"/>
  <c r="AA69" i="5"/>
  <c r="U113" i="5"/>
  <c r="AA37" i="5"/>
  <c r="AB37" i="5" s="1"/>
  <c r="AA27" i="5"/>
  <c r="AB27" i="5" s="1"/>
  <c r="AA83" i="5"/>
  <c r="AA75" i="5"/>
  <c r="AA60" i="5"/>
  <c r="S113" i="5"/>
  <c r="AA45" i="5"/>
  <c r="AA53" i="5"/>
  <c r="AA12" i="5"/>
  <c r="AA13" i="5"/>
  <c r="AA9" i="5"/>
  <c r="T115" i="5"/>
  <c r="P115" i="5"/>
  <c r="L115" i="5"/>
  <c r="Q115" i="5"/>
  <c r="K115" i="5"/>
  <c r="U115" i="5"/>
  <c r="O115" i="5"/>
  <c r="J115" i="5"/>
  <c r="S115" i="5"/>
  <c r="N115" i="5"/>
  <c r="R115" i="5"/>
  <c r="M115" i="5"/>
  <c r="V82" i="5"/>
  <c r="X82" i="5" s="1"/>
  <c r="T87" i="5"/>
  <c r="T112" i="5" s="1"/>
  <c r="V78" i="5"/>
  <c r="X78" i="5" s="1"/>
  <c r="T79" i="5"/>
  <c r="T111" i="5" s="1"/>
  <c r="V70" i="5"/>
  <c r="X70" i="5" s="1"/>
  <c r="T71" i="5"/>
  <c r="T110" i="5" s="1"/>
  <c r="V62" i="5"/>
  <c r="X62" i="5" s="1"/>
  <c r="J87" i="5"/>
  <c r="J112" i="5" s="1"/>
  <c r="V76" i="5"/>
  <c r="X76" i="5" s="1"/>
  <c r="M55" i="5"/>
  <c r="M108" i="5" s="1"/>
  <c r="V41" i="5"/>
  <c r="K71" i="5"/>
  <c r="K110" i="5" s="1"/>
  <c r="R63" i="5"/>
  <c r="R109" i="5" s="1"/>
  <c r="O55" i="5"/>
  <c r="O108" i="5" s="1"/>
  <c r="O47" i="5"/>
  <c r="O105" i="5" s="1"/>
  <c r="O39" i="5"/>
  <c r="O104" i="5" s="1"/>
  <c r="O16" i="5"/>
  <c r="O102" i="5" s="1"/>
  <c r="V22" i="5"/>
  <c r="X22" i="5" s="1"/>
  <c r="M31" i="5"/>
  <c r="M103" i="5" s="1"/>
  <c r="U16" i="5"/>
  <c r="U102" i="5" s="1"/>
  <c r="T31" i="5"/>
  <c r="T103" i="5" s="1"/>
  <c r="V10" i="5"/>
  <c r="X10" i="5" s="1"/>
  <c r="T16" i="5"/>
  <c r="T102" i="5" s="1"/>
  <c r="P71" i="5"/>
  <c r="P110" i="5" s="1"/>
  <c r="O87" i="5"/>
  <c r="O112" i="5" s="1"/>
  <c r="O79" i="5"/>
  <c r="O111" i="5" s="1"/>
  <c r="O71" i="5"/>
  <c r="O110" i="5" s="1"/>
  <c r="V49" i="5"/>
  <c r="K55" i="5"/>
  <c r="K108" i="5" s="1"/>
  <c r="K39" i="5"/>
  <c r="K104" i="5" s="1"/>
  <c r="V58" i="5"/>
  <c r="X58" i="5" s="1"/>
  <c r="P63" i="5"/>
  <c r="P109" i="5" s="1"/>
  <c r="P113" i="5" s="1"/>
  <c r="V54" i="5"/>
  <c r="X54" i="5" s="1"/>
  <c r="N55" i="5"/>
  <c r="N108" i="5" s="1"/>
  <c r="V46" i="5"/>
  <c r="X46" i="5" s="1"/>
  <c r="N47" i="5"/>
  <c r="N105" i="5" s="1"/>
  <c r="V38" i="5"/>
  <c r="X38" i="5" s="1"/>
  <c r="N39" i="5"/>
  <c r="N104" i="5" s="1"/>
  <c r="V30" i="5"/>
  <c r="X30" i="5" s="1"/>
  <c r="V21" i="5"/>
  <c r="X21" i="5" s="1"/>
  <c r="V25" i="5"/>
  <c r="X25" i="5" s="1"/>
  <c r="U31" i="5"/>
  <c r="U103" i="5" s="1"/>
  <c r="P16" i="5"/>
  <c r="P102" i="5" s="1"/>
  <c r="N31" i="5"/>
  <c r="N103" i="5" s="1"/>
  <c r="N16" i="5"/>
  <c r="N102" i="5" s="1"/>
  <c r="V85" i="5"/>
  <c r="X85" i="5" s="1"/>
  <c r="AA84" i="5"/>
  <c r="AB84" i="5" s="1"/>
  <c r="V123" i="5"/>
  <c r="N79" i="5"/>
  <c r="N111" i="5" s="1"/>
  <c r="M87" i="5"/>
  <c r="M112" i="5" s="1"/>
  <c r="M79" i="5"/>
  <c r="M111" i="5" s="1"/>
  <c r="M71" i="5"/>
  <c r="M110" i="5" s="1"/>
  <c r="J63" i="5"/>
  <c r="J109" i="5" s="1"/>
  <c r="J113" i="5" s="1"/>
  <c r="V57" i="5"/>
  <c r="M39" i="5"/>
  <c r="M104" i="5" s="1"/>
  <c r="Q63" i="5"/>
  <c r="Q109" i="5" s="1"/>
  <c r="Q113" i="5" s="1"/>
  <c r="V50" i="5"/>
  <c r="X50" i="5" s="1"/>
  <c r="R113" i="5"/>
  <c r="V42" i="5"/>
  <c r="X42" i="5" s="1"/>
  <c r="V34" i="5"/>
  <c r="X34" i="5" s="1"/>
  <c r="AA20" i="5"/>
  <c r="M16" i="5"/>
  <c r="M102" i="5" s="1"/>
  <c r="V26" i="5"/>
  <c r="X26" i="5" s="1"/>
  <c r="P31" i="5"/>
  <c r="P103" i="5" s="1"/>
  <c r="K106" i="5"/>
  <c r="O31" i="5"/>
  <c r="O103" i="5" s="1"/>
  <c r="R16" i="5"/>
  <c r="R102" i="5" s="1"/>
  <c r="R119" i="5" s="1"/>
  <c r="R117" i="5" s="1"/>
  <c r="V74" i="5"/>
  <c r="X74" i="5" s="1"/>
  <c r="V66" i="5"/>
  <c r="X66" i="5" s="1"/>
  <c r="V81" i="5"/>
  <c r="V73" i="5"/>
  <c r="V65" i="5"/>
  <c r="L63" i="5"/>
  <c r="L109" i="5" s="1"/>
  <c r="L113" i="5" s="1"/>
  <c r="M47" i="5"/>
  <c r="M105" i="5" s="1"/>
  <c r="L47" i="5"/>
  <c r="L105" i="5" s="1"/>
  <c r="V105" i="5" s="1"/>
  <c r="K63" i="5"/>
  <c r="K109" i="5" s="1"/>
  <c r="N63" i="5"/>
  <c r="N109" i="5" s="1"/>
  <c r="T55" i="5"/>
  <c r="T108" i="5" s="1"/>
  <c r="T113" i="5" s="1"/>
  <c r="T47" i="5"/>
  <c r="T105" i="5" s="1"/>
  <c r="T39" i="5"/>
  <c r="T104" i="5" s="1"/>
  <c r="V23" i="5"/>
  <c r="X23" i="5" s="1"/>
  <c r="V33" i="5"/>
  <c r="V5" i="5"/>
  <c r="L31" i="5"/>
  <c r="L103" i="5" s="1"/>
  <c r="J31" i="5"/>
  <c r="J103" i="5" s="1"/>
  <c r="V19" i="5"/>
  <c r="S31" i="5"/>
  <c r="S103" i="5" s="1"/>
  <c r="S119" i="5" s="1"/>
  <c r="S117" i="5" s="1"/>
  <c r="V14" i="5"/>
  <c r="X14" i="5" s="1"/>
  <c r="V6" i="5"/>
  <c r="X6" i="5" s="1"/>
  <c r="U87" i="4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K55" i="4"/>
  <c r="K108" i="4" s="1"/>
  <c r="V15" i="4"/>
  <c r="X15" i="4" s="1"/>
  <c r="AB15" i="4" s="1"/>
  <c r="V29" i="4"/>
  <c r="X29" i="4" s="1"/>
  <c r="V25" i="4"/>
  <c r="X25" i="4" s="1"/>
  <c r="AA25" i="4" s="1"/>
  <c r="R31" i="4"/>
  <c r="R103" i="4" s="1"/>
  <c r="V5" i="4"/>
  <c r="M63" i="4"/>
  <c r="M109" i="4" s="1"/>
  <c r="V54" i="4"/>
  <c r="X54" i="4" s="1"/>
  <c r="V28" i="4"/>
  <c r="X28" i="4" s="1"/>
  <c r="Q47" i="4"/>
  <c r="Q105" i="4" s="1"/>
  <c r="K71" i="4"/>
  <c r="K110" i="4" s="1"/>
  <c r="V69" i="4"/>
  <c r="X69" i="4" s="1"/>
  <c r="AA69" i="4" s="1"/>
  <c r="N79" i="4"/>
  <c r="N111" i="4" s="1"/>
  <c r="V21" i="4"/>
  <c r="X21" i="4" s="1"/>
  <c r="V77" i="4"/>
  <c r="X77" i="4" s="1"/>
  <c r="AB77" i="4" s="1"/>
  <c r="M87" i="4"/>
  <c r="M112" i="4" s="1"/>
  <c r="V83" i="4"/>
  <c r="X83" i="4" s="1"/>
  <c r="V76" i="4"/>
  <c r="X76" i="4" s="1"/>
  <c r="V74" i="4"/>
  <c r="X74" i="4" s="1"/>
  <c r="AA74" i="4" s="1"/>
  <c r="V70" i="4"/>
  <c r="X70" i="4" s="1"/>
  <c r="AA70" i="4" s="1"/>
  <c r="V62" i="4"/>
  <c r="X62" i="4" s="1"/>
  <c r="V50" i="4"/>
  <c r="X50" i="4" s="1"/>
  <c r="AA50" i="4" s="1"/>
  <c r="L47" i="4"/>
  <c r="L105" i="4" s="1"/>
  <c r="M55" i="4"/>
  <c r="M108" i="4" s="1"/>
  <c r="P55" i="4"/>
  <c r="P108" i="4" s="1"/>
  <c r="V58" i="4"/>
  <c r="X58" i="4" s="1"/>
  <c r="V44" i="4"/>
  <c r="X44" i="4" s="1"/>
  <c r="AA44" i="4" s="1"/>
  <c r="S39" i="4"/>
  <c r="S104" i="4" s="1"/>
  <c r="U63" i="4"/>
  <c r="U109" i="4" s="1"/>
  <c r="U55" i="4"/>
  <c r="U108" i="4" s="1"/>
  <c r="O55" i="4"/>
  <c r="O108" i="4" s="1"/>
  <c r="V36" i="4"/>
  <c r="X36" i="4" s="1"/>
  <c r="AB36" i="4" s="1"/>
  <c r="U39" i="4"/>
  <c r="U104" i="4" s="1"/>
  <c r="N31" i="4"/>
  <c r="N103" i="4" s="1"/>
  <c r="T16" i="4"/>
  <c r="T102" i="4" s="1"/>
  <c r="V30" i="4"/>
  <c r="X30" i="4" s="1"/>
  <c r="AA30" i="4" s="1"/>
  <c r="V20" i="4"/>
  <c r="X20" i="4" s="1"/>
  <c r="AB20" i="4" s="1"/>
  <c r="O39" i="4"/>
  <c r="O104" i="4" s="1"/>
  <c r="V11" i="4"/>
  <c r="X11" i="4" s="1"/>
  <c r="AA11" i="4" s="1"/>
  <c r="V35" i="4"/>
  <c r="X35" i="4" s="1"/>
  <c r="AA35" i="4" s="1"/>
  <c r="Q31" i="4"/>
  <c r="Q103" i="4" s="1"/>
  <c r="V22" i="4"/>
  <c r="X22" i="4" s="1"/>
  <c r="AB22" i="4" s="1"/>
  <c r="O79" i="4"/>
  <c r="O111" i="4" s="1"/>
  <c r="V84" i="4"/>
  <c r="X84" i="4" s="1"/>
  <c r="AB84" i="4" s="1"/>
  <c r="J87" i="4"/>
  <c r="J112" i="4" s="1"/>
  <c r="V61" i="4"/>
  <c r="X61" i="4" s="1"/>
  <c r="AB61" i="4" s="1"/>
  <c r="N63" i="4"/>
  <c r="N109" i="4" s="1"/>
  <c r="V51" i="4"/>
  <c r="X51" i="4" s="1"/>
  <c r="AB51" i="4" s="1"/>
  <c r="V53" i="4"/>
  <c r="X53" i="4" s="1"/>
  <c r="U71" i="4"/>
  <c r="U110" i="4" s="1"/>
  <c r="K47" i="4"/>
  <c r="K105" i="4" s="1"/>
  <c r="V26" i="4"/>
  <c r="X26" i="4" s="1"/>
  <c r="AA26" i="4" s="1"/>
  <c r="V13" i="4"/>
  <c r="X13" i="4" s="1"/>
  <c r="V7" i="4"/>
  <c r="X7" i="4" s="1"/>
  <c r="V9" i="4"/>
  <c r="X9" i="4" s="1"/>
  <c r="AA9" i="4" s="1"/>
  <c r="V43" i="4"/>
  <c r="X43" i="4" s="1"/>
  <c r="AA43" i="4" s="1"/>
  <c r="Q16" i="4"/>
  <c r="Q102" i="4" s="1"/>
  <c r="L16" i="4"/>
  <c r="L102" i="4" s="1"/>
  <c r="Q87" i="4"/>
  <c r="Q112" i="4" s="1"/>
  <c r="O87" i="4"/>
  <c r="O112" i="4" s="1"/>
  <c r="V85" i="4"/>
  <c r="X85" i="4" s="1"/>
  <c r="AB85" i="4" s="1"/>
  <c r="V78" i="4"/>
  <c r="X78" i="4" s="1"/>
  <c r="M71" i="4"/>
  <c r="M110" i="4" s="1"/>
  <c r="J47" i="4"/>
  <c r="J105" i="4" s="1"/>
  <c r="V37" i="4"/>
  <c r="X37" i="4" s="1"/>
  <c r="AB37" i="4" s="1"/>
  <c r="U47" i="4"/>
  <c r="U105" i="4" s="1"/>
  <c r="N39" i="4"/>
  <c r="N104" i="4" s="1"/>
  <c r="T39" i="4"/>
  <c r="T104" i="4" s="1"/>
  <c r="V24" i="4"/>
  <c r="X24" i="4" s="1"/>
  <c r="R39" i="4"/>
  <c r="R104" i="4" s="1"/>
  <c r="S16" i="4"/>
  <c r="S102" i="4" s="1"/>
  <c r="AB69" i="4"/>
  <c r="AA77" i="4"/>
  <c r="AB83" i="4"/>
  <c r="AA83" i="4"/>
  <c r="AA62" i="4"/>
  <c r="AB62" i="4"/>
  <c r="AA61" i="4"/>
  <c r="AA53" i="4"/>
  <c r="AB53" i="4"/>
  <c r="AB13" i="4"/>
  <c r="AA13" i="4"/>
  <c r="AA7" i="4"/>
  <c r="AB7" i="4"/>
  <c r="AB9" i="4"/>
  <c r="AA45" i="4"/>
  <c r="AB45" i="4"/>
  <c r="AB43" i="4"/>
  <c r="AB54" i="4"/>
  <c r="AA54" i="4"/>
  <c r="AB12" i="4"/>
  <c r="AA12" i="4"/>
  <c r="AA28" i="4"/>
  <c r="AB28" i="4"/>
  <c r="AA15" i="4"/>
  <c r="AB29" i="4"/>
  <c r="AA29" i="4"/>
  <c r="AB25" i="4"/>
  <c r="X5" i="4"/>
  <c r="AA84" i="4"/>
  <c r="AA85" i="4"/>
  <c r="AB78" i="4"/>
  <c r="AA78" i="4"/>
  <c r="AA24" i="4"/>
  <c r="AB24" i="4"/>
  <c r="AB76" i="4"/>
  <c r="AA76" i="4"/>
  <c r="AB50" i="4"/>
  <c r="AB58" i="4"/>
  <c r="AA58" i="4"/>
  <c r="AB44" i="4"/>
  <c r="AA36" i="4"/>
  <c r="AB30" i="4"/>
  <c r="AA20" i="4"/>
  <c r="AB11" i="4"/>
  <c r="AB35" i="4"/>
  <c r="AA22" i="4"/>
  <c r="L126" i="4"/>
  <c r="S126" i="4"/>
  <c r="S87" i="4"/>
  <c r="S112" i="4" s="1"/>
  <c r="V67" i="4"/>
  <c r="X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V6" i="4"/>
  <c r="X6" i="4" s="1"/>
  <c r="P126" i="4"/>
  <c r="V123" i="4"/>
  <c r="N87" i="4"/>
  <c r="N112" i="4" s="1"/>
  <c r="T79" i="4"/>
  <c r="T111" i="4" s="1"/>
  <c r="O71" i="4"/>
  <c r="O110" i="4" s="1"/>
  <c r="AA51" i="4"/>
  <c r="V68" i="4"/>
  <c r="X68" i="4" s="1"/>
  <c r="N55" i="4"/>
  <c r="N108" i="4" s="1"/>
  <c r="R71" i="4"/>
  <c r="R110" i="4" s="1"/>
  <c r="V60" i="4"/>
  <c r="X60" i="4" s="1"/>
  <c r="L113" i="4"/>
  <c r="P47" i="4"/>
  <c r="P105" i="4" s="1"/>
  <c r="V81" i="4"/>
  <c r="Q71" i="4"/>
  <c r="Q110" i="4" s="1"/>
  <c r="V49" i="4"/>
  <c r="Q39" i="4"/>
  <c r="Q104" i="4" s="1"/>
  <c r="Q106" i="4" s="1"/>
  <c r="M39" i="4"/>
  <c r="M104" i="4" s="1"/>
  <c r="V66" i="4"/>
  <c r="X66" i="4" s="1"/>
  <c r="M31" i="4"/>
  <c r="M103" i="4" s="1"/>
  <c r="L31" i="4"/>
  <c r="L103" i="4" s="1"/>
  <c r="U16" i="4"/>
  <c r="U102" i="4" s="1"/>
  <c r="V10" i="4"/>
  <c r="X10" i="4" s="1"/>
  <c r="O16" i="4"/>
  <c r="O102" i="4" s="1"/>
  <c r="V8" i="4"/>
  <c r="X8" i="4" s="1"/>
  <c r="AB21" i="4"/>
  <c r="AA21" i="4"/>
  <c r="U79" i="4"/>
  <c r="U111" i="4" s="1"/>
  <c r="J126" i="4"/>
  <c r="P87" i="4"/>
  <c r="P112" i="4" s="1"/>
  <c r="V75" i="4"/>
  <c r="X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V42" i="4"/>
  <c r="X42" i="4" s="1"/>
  <c r="T47" i="4"/>
  <c r="T105" i="4" s="1"/>
  <c r="V73" i="4"/>
  <c r="J71" i="4"/>
  <c r="J110" i="4" s="1"/>
  <c r="V59" i="4"/>
  <c r="X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K113" i="4"/>
  <c r="V41" i="4"/>
  <c r="V34" i="4"/>
  <c r="X34" i="4" s="1"/>
  <c r="V27" i="4"/>
  <c r="X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V82" i="4"/>
  <c r="X82" i="4" s="1"/>
  <c r="T87" i="4"/>
  <c r="T112" i="4" s="1"/>
  <c r="P71" i="4"/>
  <c r="P110" i="4" s="1"/>
  <c r="T63" i="4"/>
  <c r="T109" i="4" s="1"/>
  <c r="T55" i="4"/>
  <c r="T108" i="4" s="1"/>
  <c r="R115" i="4"/>
  <c r="N115" i="4"/>
  <c r="J115" i="4"/>
  <c r="U115" i="4"/>
  <c r="Q115" i="4"/>
  <c r="M115" i="4"/>
  <c r="T115" i="4"/>
  <c r="P115" i="4"/>
  <c r="L115" i="4"/>
  <c r="S115" i="4"/>
  <c r="O115" i="4"/>
  <c r="K115" i="4"/>
  <c r="V57" i="4"/>
  <c r="S47" i="4"/>
  <c r="S105" i="4" s="1"/>
  <c r="V52" i="4"/>
  <c r="X52" i="4" s="1"/>
  <c r="V38" i="4"/>
  <c r="X38" i="4" s="1"/>
  <c r="V23" i="4"/>
  <c r="X23" i="4" s="1"/>
  <c r="P31" i="4"/>
  <c r="P103" i="4" s="1"/>
  <c r="K16" i="4"/>
  <c r="K102" i="4" s="1"/>
  <c r="O31" i="4"/>
  <c r="O103" i="4" s="1"/>
  <c r="R16" i="4"/>
  <c r="R102" i="4" s="1"/>
  <c r="R119" i="4" s="1"/>
  <c r="J119" i="5" l="1"/>
  <c r="AB23" i="5"/>
  <c r="AB14" i="5"/>
  <c r="L106" i="5"/>
  <c r="L118" i="5" s="1"/>
  <c r="AB26" i="5"/>
  <c r="AB58" i="5"/>
  <c r="AB77" i="5"/>
  <c r="AB86" i="5"/>
  <c r="AB20" i="5"/>
  <c r="AB36" i="5"/>
  <c r="AB13" i="5"/>
  <c r="L119" i="5"/>
  <c r="L117" i="5" s="1"/>
  <c r="AB85" i="5"/>
  <c r="V108" i="5"/>
  <c r="V104" i="5"/>
  <c r="AB68" i="5"/>
  <c r="AB44" i="5"/>
  <c r="AB12" i="5"/>
  <c r="AB53" i="5"/>
  <c r="AB75" i="5"/>
  <c r="AB82" i="5"/>
  <c r="AB61" i="5"/>
  <c r="AB24" i="5"/>
  <c r="AB52" i="5"/>
  <c r="AB11" i="5"/>
  <c r="AB9" i="5"/>
  <c r="AB29" i="5"/>
  <c r="AB60" i="5"/>
  <c r="AB83" i="5"/>
  <c r="V110" i="5"/>
  <c r="AB7" i="5"/>
  <c r="AB69" i="5"/>
  <c r="AB28" i="5"/>
  <c r="AB15" i="5"/>
  <c r="AB45" i="5"/>
  <c r="AB59" i="5"/>
  <c r="J117" i="5"/>
  <c r="AA14" i="5"/>
  <c r="T119" i="5"/>
  <c r="T117" i="5" s="1"/>
  <c r="V87" i="5"/>
  <c r="X81" i="5"/>
  <c r="N106" i="5"/>
  <c r="AA25" i="5"/>
  <c r="AB25" i="5" s="1"/>
  <c r="AA38" i="5"/>
  <c r="AB38" i="5" s="1"/>
  <c r="AA54" i="5"/>
  <c r="AB54" i="5" s="1"/>
  <c r="K113" i="5"/>
  <c r="O106" i="5"/>
  <c r="AA76" i="5"/>
  <c r="AB76" i="5" s="1"/>
  <c r="AA70" i="5"/>
  <c r="AB70" i="5" s="1"/>
  <c r="AA82" i="5"/>
  <c r="S116" i="5"/>
  <c r="K116" i="5"/>
  <c r="T116" i="5"/>
  <c r="J106" i="5"/>
  <c r="X5" i="5"/>
  <c r="V16" i="5"/>
  <c r="AA66" i="5"/>
  <c r="AB66" i="5" s="1"/>
  <c r="AA26" i="5"/>
  <c r="AA50" i="5"/>
  <c r="AB50" i="5" s="1"/>
  <c r="AA21" i="5"/>
  <c r="AB21" i="5" s="1"/>
  <c r="V55" i="5"/>
  <c r="X49" i="5"/>
  <c r="U106" i="5"/>
  <c r="U118" i="5" s="1"/>
  <c r="V112" i="5"/>
  <c r="M116" i="5"/>
  <c r="V115" i="5"/>
  <c r="J116" i="5"/>
  <c r="Q116" i="5"/>
  <c r="L127" i="5"/>
  <c r="Q119" i="5"/>
  <c r="Q117" i="5" s="1"/>
  <c r="V31" i="5"/>
  <c r="X19" i="5"/>
  <c r="V39" i="5"/>
  <c r="X33" i="5"/>
  <c r="V71" i="5"/>
  <c r="X65" i="5"/>
  <c r="AA74" i="5"/>
  <c r="AB74" i="5" s="1"/>
  <c r="K118" i="5"/>
  <c r="M106" i="5"/>
  <c r="AA34" i="5"/>
  <c r="AB34" i="5" s="1"/>
  <c r="V63" i="5"/>
  <c r="X57" i="5"/>
  <c r="P106" i="5"/>
  <c r="P118" i="5" s="1"/>
  <c r="AA30" i="5"/>
  <c r="AB30" i="5" s="1"/>
  <c r="AA46" i="5"/>
  <c r="AB46" i="5" s="1"/>
  <c r="AA58" i="5"/>
  <c r="T106" i="5"/>
  <c r="T118" i="5" s="1"/>
  <c r="V47" i="5"/>
  <c r="X41" i="5"/>
  <c r="AA62" i="5"/>
  <c r="AB62" i="5" s="1"/>
  <c r="AA78" i="5"/>
  <c r="AB78" i="5" s="1"/>
  <c r="R116" i="5"/>
  <c r="O116" i="5"/>
  <c r="L116" i="5"/>
  <c r="S106" i="5"/>
  <c r="S118" i="5" s="1"/>
  <c r="AA6" i="5"/>
  <c r="AB6" i="5" s="1"/>
  <c r="V103" i="5"/>
  <c r="AA23" i="5"/>
  <c r="V79" i="5"/>
  <c r="V111" i="5" s="1"/>
  <c r="X73" i="5"/>
  <c r="R106" i="5"/>
  <c r="R118" i="5" s="1"/>
  <c r="AA42" i="5"/>
  <c r="AB42" i="5" s="1"/>
  <c r="M119" i="5"/>
  <c r="M117" i="5" s="1"/>
  <c r="V109" i="5"/>
  <c r="AA85" i="5"/>
  <c r="N119" i="5"/>
  <c r="N113" i="5"/>
  <c r="K119" i="5"/>
  <c r="K117" i="5" s="1"/>
  <c r="AA10" i="5"/>
  <c r="AB10" i="5" s="1"/>
  <c r="AA22" i="5"/>
  <c r="AB22" i="5" s="1"/>
  <c r="O113" i="5"/>
  <c r="M113" i="5"/>
  <c r="N116" i="5"/>
  <c r="U116" i="5"/>
  <c r="P116" i="5"/>
  <c r="U119" i="5"/>
  <c r="U117" i="5" s="1"/>
  <c r="V102" i="5"/>
  <c r="Q118" i="5"/>
  <c r="P119" i="5"/>
  <c r="P117" i="5" s="1"/>
  <c r="J106" i="4"/>
  <c r="AB74" i="4"/>
  <c r="M113" i="4"/>
  <c r="AB70" i="4"/>
  <c r="AB26" i="4"/>
  <c r="V102" i="4"/>
  <c r="AA37" i="4"/>
  <c r="L106" i="4"/>
  <c r="R117" i="4"/>
  <c r="AB23" i="4"/>
  <c r="AA23" i="4"/>
  <c r="L116" i="4"/>
  <c r="Q116" i="4"/>
  <c r="R116" i="4"/>
  <c r="AB59" i="4"/>
  <c r="AA59" i="4"/>
  <c r="AB38" i="4"/>
  <c r="AA38" i="4"/>
  <c r="K116" i="4"/>
  <c r="P116" i="4"/>
  <c r="U116" i="4"/>
  <c r="T113" i="4"/>
  <c r="AB82" i="4"/>
  <c r="AA82" i="4"/>
  <c r="N106" i="4"/>
  <c r="AA27" i="4"/>
  <c r="AB27" i="4"/>
  <c r="J119" i="4"/>
  <c r="V104" i="4"/>
  <c r="V110" i="4"/>
  <c r="V126" i="4"/>
  <c r="AB8" i="4"/>
  <c r="AA8" i="4"/>
  <c r="X49" i="4"/>
  <c r="V55" i="4"/>
  <c r="N113" i="4"/>
  <c r="S106" i="4"/>
  <c r="N119" i="4"/>
  <c r="L119" i="4"/>
  <c r="AA5" i="4"/>
  <c r="AB5" i="4"/>
  <c r="R113" i="4"/>
  <c r="V112" i="4"/>
  <c r="AB52" i="4"/>
  <c r="AA52" i="4"/>
  <c r="O116" i="4"/>
  <c r="V115" i="4"/>
  <c r="J116" i="4"/>
  <c r="AB86" i="4"/>
  <c r="AA86" i="4"/>
  <c r="AB34" i="4"/>
  <c r="AA34" i="4"/>
  <c r="Q113" i="4"/>
  <c r="X73" i="4"/>
  <c r="V79" i="4"/>
  <c r="V111" i="4" s="1"/>
  <c r="AB42" i="4"/>
  <c r="AA42" i="4"/>
  <c r="O106" i="4"/>
  <c r="AB68" i="4"/>
  <c r="AA68" i="4"/>
  <c r="V31" i="4"/>
  <c r="X19" i="4"/>
  <c r="AB67" i="4"/>
  <c r="AA67" i="4"/>
  <c r="O113" i="4"/>
  <c r="S119" i="4"/>
  <c r="L118" i="4"/>
  <c r="V16" i="4"/>
  <c r="V108" i="4"/>
  <c r="K106" i="4"/>
  <c r="T116" i="4"/>
  <c r="M106" i="4"/>
  <c r="S116" i="4"/>
  <c r="M116" i="4"/>
  <c r="N116" i="4"/>
  <c r="P106" i="4"/>
  <c r="V47" i="4"/>
  <c r="X41" i="4"/>
  <c r="V109" i="4"/>
  <c r="AB46" i="4"/>
  <c r="AA46" i="4"/>
  <c r="AB75" i="4"/>
  <c r="AA75" i="4"/>
  <c r="AB10" i="4"/>
  <c r="AA10" i="4"/>
  <c r="AA66" i="4"/>
  <c r="AB66" i="4"/>
  <c r="M119" i="4"/>
  <c r="X81" i="4"/>
  <c r="V87" i="4"/>
  <c r="AA60" i="4"/>
  <c r="AB60" i="4"/>
  <c r="AA6" i="4"/>
  <c r="AB6" i="4"/>
  <c r="V103" i="4"/>
  <c r="S113" i="4"/>
  <c r="U119" i="4"/>
  <c r="T119" i="4"/>
  <c r="V105" i="4"/>
  <c r="R106" i="4"/>
  <c r="X57" i="4"/>
  <c r="V63" i="4"/>
  <c r="V39" i="4"/>
  <c r="X33" i="4"/>
  <c r="X87" i="4" s="1"/>
  <c r="P113" i="4"/>
  <c r="X65" i="4"/>
  <c r="V71" i="4"/>
  <c r="U106" i="4"/>
  <c r="T106" i="4"/>
  <c r="Q119" i="4"/>
  <c r="AB14" i="4"/>
  <c r="AA14" i="4"/>
  <c r="P119" i="4"/>
  <c r="U113" i="4"/>
  <c r="J113" i="4"/>
  <c r="K119" i="4"/>
  <c r="R127" i="5" l="1"/>
  <c r="P127" i="5"/>
  <c r="AB65" i="5"/>
  <c r="Q127" i="5"/>
  <c r="U127" i="5"/>
  <c r="M118" i="5"/>
  <c r="O119" i="5"/>
  <c r="O117" i="5" s="1"/>
  <c r="V117" i="5" s="1"/>
  <c r="W117" i="5" s="1"/>
  <c r="N117" i="5"/>
  <c r="T127" i="5"/>
  <c r="AA33" i="5"/>
  <c r="AB33" i="5" s="1"/>
  <c r="V116" i="5"/>
  <c r="W116" i="5" s="1"/>
  <c r="O118" i="5"/>
  <c r="AA73" i="5"/>
  <c r="AB73" i="5" s="1"/>
  <c r="AA41" i="5"/>
  <c r="AB41" i="5" s="1"/>
  <c r="AA57" i="5"/>
  <c r="AB57" i="5" s="1"/>
  <c r="X87" i="5"/>
  <c r="AA5" i="5"/>
  <c r="AB5" i="5" s="1"/>
  <c r="V119" i="5"/>
  <c r="M127" i="5"/>
  <c r="AA65" i="5"/>
  <c r="AA19" i="5"/>
  <c r="AB19" i="5" s="1"/>
  <c r="S127" i="5"/>
  <c r="AA49" i="5"/>
  <c r="AB49" i="5" s="1"/>
  <c r="J118" i="5"/>
  <c r="J127" i="5" s="1"/>
  <c r="V106" i="5"/>
  <c r="K127" i="5"/>
  <c r="N118" i="5"/>
  <c r="AA81" i="5"/>
  <c r="AB81" i="5" s="1"/>
  <c r="V113" i="5"/>
  <c r="W113" i="5" s="1"/>
  <c r="K117" i="4"/>
  <c r="AA81" i="4"/>
  <c r="AB81" i="4"/>
  <c r="K118" i="4"/>
  <c r="S117" i="4"/>
  <c r="AA19" i="4"/>
  <c r="AB19" i="4"/>
  <c r="O119" i="4"/>
  <c r="N117" i="4"/>
  <c r="V113" i="4"/>
  <c r="W113" i="4" s="1"/>
  <c r="T118" i="4"/>
  <c r="V106" i="4"/>
  <c r="AA65" i="4"/>
  <c r="AB65" i="4"/>
  <c r="T117" i="4"/>
  <c r="M117" i="4"/>
  <c r="P118" i="4"/>
  <c r="S118" i="4"/>
  <c r="AA49" i="4"/>
  <c r="AB49" i="4"/>
  <c r="U118" i="4"/>
  <c r="AA57" i="4"/>
  <c r="AB57" i="4"/>
  <c r="U117" i="4"/>
  <c r="M118" i="4"/>
  <c r="O118" i="4"/>
  <c r="V116" i="4"/>
  <c r="W116" i="4" s="1"/>
  <c r="T127" i="4"/>
  <c r="V119" i="4"/>
  <c r="W119" i="4" s="1"/>
  <c r="J117" i="4"/>
  <c r="N118" i="4"/>
  <c r="N127" i="4" s="1"/>
  <c r="Q118" i="4"/>
  <c r="P117" i="4"/>
  <c r="Q117" i="4"/>
  <c r="J118" i="4"/>
  <c r="AB33" i="4"/>
  <c r="AA33" i="4"/>
  <c r="R118" i="4"/>
  <c r="AA41" i="4"/>
  <c r="AB41" i="4"/>
  <c r="AB87" i="4" s="1"/>
  <c r="V136" i="4" s="1"/>
  <c r="M127" i="4"/>
  <c r="AB73" i="4"/>
  <c r="AA73" i="4"/>
  <c r="L117" i="4"/>
  <c r="K128" i="5" l="1"/>
  <c r="L128" i="5" s="1"/>
  <c r="M128" i="5" s="1"/>
  <c r="O127" i="5"/>
  <c r="N127" i="5"/>
  <c r="W119" i="5"/>
  <c r="AB87" i="5"/>
  <c r="V118" i="5"/>
  <c r="W118" i="5" s="1"/>
  <c r="W106" i="5"/>
  <c r="AA87" i="5"/>
  <c r="S127" i="4"/>
  <c r="AA87" i="4"/>
  <c r="V135" i="4" s="1"/>
  <c r="V137" i="4" s="1"/>
  <c r="J127" i="4"/>
  <c r="P127" i="4"/>
  <c r="V118" i="4"/>
  <c r="W118" i="4" s="1"/>
  <c r="W106" i="4"/>
  <c r="U127" i="4"/>
  <c r="L127" i="4"/>
  <c r="O117" i="4"/>
  <c r="V117" i="4" s="1"/>
  <c r="W117" i="4" s="1"/>
  <c r="Q127" i="4"/>
  <c r="K127" i="4"/>
  <c r="R127" i="4"/>
  <c r="N128" i="5" l="1"/>
  <c r="O128" i="5" s="1"/>
  <c r="P128" i="5" s="1"/>
  <c r="Q128" i="5" s="1"/>
  <c r="R128" i="5" s="1"/>
  <c r="S128" i="5" s="1"/>
  <c r="T128" i="5" s="1"/>
  <c r="U128" i="5" s="1"/>
  <c r="V127" i="5"/>
  <c r="K128" i="4"/>
  <c r="L128" i="4" s="1"/>
  <c r="M128" i="4" s="1"/>
  <c r="N128" i="4" s="1"/>
  <c r="V127" i="4"/>
  <c r="O127" i="4"/>
  <c r="U135" i="4" l="1"/>
  <c r="U136" i="4"/>
  <c r="K135" i="4"/>
  <c r="J135" i="4"/>
  <c r="J136" i="4"/>
  <c r="K136" i="4"/>
  <c r="O128" i="4"/>
  <c r="P128" i="4" s="1"/>
  <c r="Q128" i="4" s="1"/>
  <c r="R128" i="4" s="1"/>
  <c r="S128" i="4" s="1"/>
  <c r="T128" i="4" s="1"/>
  <c r="U128" i="4" s="1"/>
  <c r="P136" i="4"/>
  <c r="R136" i="4"/>
  <c r="P135" i="4"/>
  <c r="R135" i="4"/>
  <c r="M135" i="4"/>
  <c r="N136" i="4"/>
  <c r="N135" i="4"/>
  <c r="N137" i="4" s="1"/>
  <c r="M136" i="4"/>
  <c r="T136" i="4"/>
  <c r="Q136" i="4"/>
  <c r="L136" i="4"/>
  <c r="Q135" i="4"/>
  <c r="T135" i="4"/>
  <c r="T137" i="4" s="1"/>
  <c r="S136" i="4"/>
  <c r="S135" i="4"/>
  <c r="L135" i="4"/>
  <c r="O136" i="4"/>
  <c r="O135" i="4"/>
  <c r="O137" i="4" s="1"/>
  <c r="W136" i="4" l="1"/>
  <c r="J137" i="4"/>
  <c r="W135" i="4"/>
  <c r="K137" i="4"/>
  <c r="L137" i="4"/>
  <c r="Q137" i="4"/>
  <c r="U137" i="4"/>
  <c r="M137" i="4"/>
  <c r="P137" i="4"/>
  <c r="S137" i="4"/>
  <c r="R137" i="4"/>
  <c r="L135" i="5" l="1"/>
  <c r="R135" i="5"/>
  <c r="S135" i="5"/>
  <c r="U135" i="5"/>
  <c r="M135" i="5"/>
  <c r="T135" i="5"/>
  <c r="N135" i="5"/>
  <c r="P135" i="5"/>
  <c r="O135" i="5"/>
  <c r="Q135" i="5"/>
  <c r="V135" i="5" l="1"/>
</calcChain>
</file>

<file path=xl/sharedStrings.xml><?xml version="1.0" encoding="utf-8"?>
<sst xmlns="http://schemas.openxmlformats.org/spreadsheetml/2006/main" count="713" uniqueCount="121">
  <si>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</si>
  <si>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</si>
  <si>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</si>
  <si>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</si>
  <si>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</si>
  <si>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</si>
  <si>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</si>
  <si>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</si>
  <si>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</si>
  <si>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</si>
  <si>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</si>
  <si>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</si>
  <si>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</si>
  <si>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</si>
  <si>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</si>
  <si>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</si>
  <si>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</si>
  <si>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</si>
  <si>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</si>
  <si>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</si>
  <si>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</si>
  <si>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</si>
  <si>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</si>
  <si>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</si>
  <si>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</si>
  <si>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</si>
  <si>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</si>
  <si>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</si>
  <si>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</si>
  <si>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</si>
  <si>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</si>
  <si>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</si>
  <si>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</si>
  <si>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</si>
  <si>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</si>
  <si>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</si>
  <si>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</si>
  <si>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</si>
  <si>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</si>
  <si>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</si>
  <si>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</si>
  <si>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</si>
  <si>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</si>
  <si>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</si>
  <si>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</si>
  <si>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</si>
  <si>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</si>
  <si>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</si>
  <si>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</si>
  <si>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</si>
  <si>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</si>
  <si>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</si>
  <si>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</si>
  <si>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</si>
  <si>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</si>
  <si>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</si>
  <si>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</si>
  <si>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</si>
  <si>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</si>
  <si>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</si>
  <si>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</si>
  <si>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</si>
  <si>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</si>
  <si>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</si>
  <si>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</si>
  <si>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</si>
  <si>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</si>
  <si>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</si>
  <si>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</si>
  <si>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</si>
  <si>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</si>
  <si>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</si>
  <si>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</si>
  <si>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</si>
  <si>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</si>
  <si>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</si>
  <si>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</si>
  <si>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</si>
  <si>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</si>
  <si>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</si>
  <si>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</si>
  <si>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</si>
  <si>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</si>
  <si>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</si>
  <si>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</si>
  <si>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</si>
  <si>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</si>
  <si>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</si>
  <si>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</si>
  <si>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</si>
  <si>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</si>
  <si>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</si>
  <si>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</si>
  <si>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</si>
  <si>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</si>
  <si>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</si>
  <si>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</si>
  <si>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</si>
  <si>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</si>
  <si>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</si>
  <si>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</si>
  <si>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</si>
  <si>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</si>
  <si>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</si>
  <si>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</si>
  <si>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</si>
  <si>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</si>
  <si>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</si>
  <si>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</si>
  <si>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</si>
  <si>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</si>
  <si>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</si>
  <si>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</si>
  <si>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</si>
  <si>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</si>
  <si>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belastet frikjøp PA</t>
  </si>
  <si>
    <t>Egenfinansiering</t>
  </si>
  <si>
    <t>belastede interne lønnskostnader</t>
  </si>
  <si>
    <t>belastet overhead UiB PA</t>
  </si>
  <si>
    <t>godskrevet egen innsats PA</t>
  </si>
  <si>
    <t>Sum frikjøp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</si>
</sst>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0" fontId="2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31.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31.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63" sqref="W163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1.85546875" style="13" customWidth="1"/>
    <col min="29" max="29" width="4.85546875" style="13" bestFit="1" customWidth="1"/>
    <col min="30" max="16384" width="11.42578125" style="13"/>
  </cols>
  <sheetData>
    <row r="1" spans="1:29" ht="12.75" customHeight="1" x14ac:dyDescent="0.2">
      <c r="B1" s="10"/>
      <c r="C1" s="3" t="s">
        <v>80</v>
      </c>
      <c r="D1" s="11"/>
      <c r="E1" s="12"/>
      <c r="F1" s="11"/>
      <c r="I1" s="14"/>
      <c r="T1" s="109" t="s">
        <v>82</v>
      </c>
      <c r="U1" s="109"/>
      <c r="V1" s="109"/>
      <c r="W1" s="14"/>
      <c r="X1" s="108" t="s">
        <v>109</v>
      </c>
      <c r="Y1" s="108" t="s">
        <v>110</v>
      </c>
      <c r="Z1" s="108" t="s">
        <v>111</v>
      </c>
      <c r="AA1" s="108" t="s">
        <v>112</v>
      </c>
      <c r="AB1" s="108" t="s">
        <v>113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8"/>
      <c r="Y2" s="108"/>
      <c r="Z2" s="108"/>
      <c r="AA2" s="108"/>
      <c r="AB2" s="108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114</v>
      </c>
      <c r="Y3" s="101"/>
      <c r="Z3" s="101"/>
      <c r="AA3" s="101">
        <v>9111</v>
      </c>
      <c r="AB3" s="101">
        <v>9052</v>
      </c>
      <c r="AC3" s="101"/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5">
        <v>0.4</v>
      </c>
      <c r="Z5" s="106">
        <v>0.45</v>
      </c>
      <c r="AA5" s="15">
        <f>ROUND(X5*Y5,-$F$131)</f>
        <v>171000</v>
      </c>
      <c r="AB5" s="15">
        <f>ROUND(X5*(Z5-Y5),-$F$131)</f>
        <v>21000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5">
        <v>0.4</v>
      </c>
      <c r="Z6" s="106"/>
      <c r="AA6" s="15">
        <f t="shared" ref="AA6:AA69" si="15">ROUND(X6*Y6,-$F$131)</f>
        <v>0</v>
      </c>
      <c r="AB6" s="15">
        <f t="shared" ref="AB6:AB69" si="16">ROUND(X6*(Z6-Y6),-$F$131)</f>
        <v>0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5">
        <v>0.4</v>
      </c>
      <c r="Z7" s="106"/>
      <c r="AA7" s="15">
        <f t="shared" si="15"/>
        <v>0</v>
      </c>
      <c r="AB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5">
        <v>0.4</v>
      </c>
      <c r="Z8" s="106"/>
      <c r="AA8" s="15">
        <f t="shared" si="15"/>
        <v>0</v>
      </c>
      <c r="AB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5">
        <v>0.4</v>
      </c>
      <c r="Z9" s="106"/>
      <c r="AA9" s="15">
        <f t="shared" si="15"/>
        <v>0</v>
      </c>
      <c r="AB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5">
        <v>0.4</v>
      </c>
      <c r="Z10" s="106"/>
      <c r="AA10" s="15">
        <f t="shared" si="15"/>
        <v>0</v>
      </c>
      <c r="AB10" s="15">
        <f t="shared" si="16"/>
        <v>0</v>
      </c>
    </row>
    <row r="11" spans="1:29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5">
        <v>0.4</v>
      </c>
      <c r="Z11" s="106"/>
      <c r="AA11" s="15">
        <f t="shared" si="15"/>
        <v>0</v>
      </c>
      <c r="AB11" s="15">
        <f t="shared" si="16"/>
        <v>0</v>
      </c>
    </row>
    <row r="12" spans="1:29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5">
        <v>0.4</v>
      </c>
      <c r="Z12" s="106"/>
      <c r="AA12" s="15">
        <f t="shared" si="15"/>
        <v>0</v>
      </c>
      <c r="AB12" s="15">
        <f t="shared" si="16"/>
        <v>0</v>
      </c>
    </row>
    <row r="13" spans="1:29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5">
        <v>0.4</v>
      </c>
      <c r="Z13" s="106"/>
      <c r="AA13" s="15">
        <f t="shared" si="15"/>
        <v>0</v>
      </c>
      <c r="AB13" s="15">
        <f t="shared" si="16"/>
        <v>0</v>
      </c>
    </row>
    <row r="14" spans="1:29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5">
        <v>0.4</v>
      </c>
      <c r="Z14" s="106"/>
      <c r="AA14" s="15">
        <f t="shared" si="15"/>
        <v>0</v>
      </c>
      <c r="AB14" s="15">
        <f t="shared" si="16"/>
        <v>0</v>
      </c>
    </row>
    <row r="15" spans="1:29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5">
        <v>0.4</v>
      </c>
      <c r="Z15" s="106"/>
      <c r="AA15" s="15">
        <f t="shared" si="15"/>
        <v>0</v>
      </c>
      <c r="AB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5"/>
      <c r="Z16" s="107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  <c r="AB18" s="15"/>
    </row>
    <row r="19" spans="1:28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5">
        <v>0.4</v>
      </c>
      <c r="Z19" s="106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5">
        <v>0.4</v>
      </c>
      <c r="Z20" s="106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5">
        <v>0.4</v>
      </c>
      <c r="Z21" s="106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5">
        <v>0.4</v>
      </c>
      <c r="Z22" s="106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5">
        <v>0.4</v>
      </c>
      <c r="Z23" s="106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5">
        <v>0.4</v>
      </c>
      <c r="Z24" s="106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5">
        <v>0.4</v>
      </c>
      <c r="Z25" s="106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5">
        <v>0.4</v>
      </c>
      <c r="Z26" s="106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5">
        <v>0.4</v>
      </c>
      <c r="Z27" s="106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5">
        <v>0.4</v>
      </c>
      <c r="Z28" s="106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5">
        <v>0.4</v>
      </c>
      <c r="Z29" s="106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5">
        <v>0.4</v>
      </c>
      <c r="Z30" s="106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27283.399999999998</v>
      </c>
      <c r="K31" s="36">
        <f t="shared" si="32"/>
        <v>27283.399999999998</v>
      </c>
      <c r="L31" s="36">
        <f t="shared" si="32"/>
        <v>27283.399999999998</v>
      </c>
      <c r="M31" s="36">
        <f t="shared" si="32"/>
        <v>27283.399999999998</v>
      </c>
      <c r="N31" s="36">
        <f t="shared" si="32"/>
        <v>27283.399999999998</v>
      </c>
      <c r="O31" s="36">
        <f t="shared" si="32"/>
        <v>-4197.4461538461546</v>
      </c>
      <c r="P31" s="36">
        <f t="shared" si="32"/>
        <v>27283.399999999998</v>
      </c>
      <c r="Q31" s="36">
        <f t="shared" si="32"/>
        <v>27283.399999999998</v>
      </c>
      <c r="R31" s="36">
        <f t="shared" si="32"/>
        <v>27283.399999999998</v>
      </c>
      <c r="S31" s="36">
        <f t="shared" si="32"/>
        <v>27283.399999999998</v>
      </c>
      <c r="T31" s="36">
        <f t="shared" si="32"/>
        <v>27283.399999999998</v>
      </c>
      <c r="U31" s="36">
        <f t="shared" si="32"/>
        <v>27283.399999999998</v>
      </c>
      <c r="V31" s="36">
        <f t="shared" si="32"/>
        <v>295919.95384615386</v>
      </c>
      <c r="W31" s="14"/>
      <c r="X31" s="15"/>
      <c r="Y31" s="105"/>
      <c r="Z31" s="107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  <c r="AB32" s="15"/>
    </row>
    <row r="33" spans="1:28" s="1" customFormat="1" x14ac:dyDescent="0.2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105">
        <v>0.4</v>
      </c>
      <c r="Z33" s="106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105">
        <v>0.4</v>
      </c>
      <c r="Z34" s="106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105">
        <v>0.4</v>
      </c>
      <c r="Z35" s="106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105">
        <v>0.4</v>
      </c>
      <c r="Z36" s="106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105">
        <v>0.4</v>
      </c>
      <c r="Z37" s="106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105">
        <v>0.4</v>
      </c>
      <c r="Z38" s="106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105"/>
      <c r="Z39" s="107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  <c r="AB40" s="15"/>
    </row>
    <row r="41" spans="1:28" s="1" customFormat="1" x14ac:dyDescent="0.2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49">E41*H41</f>
        <v>27283.399999999998</v>
      </c>
      <c r="K41" s="15">
        <f t="shared" ref="K41:K46" si="50">E41*H41</f>
        <v>27283.399999999998</v>
      </c>
      <c r="L41" s="15">
        <f t="shared" ref="L41:L46" si="51">E41*H41</f>
        <v>27283.399999999998</v>
      </c>
      <c r="M41" s="15">
        <f t="shared" ref="M41:M46" si="52">E41*H41</f>
        <v>27283.399999999998</v>
      </c>
      <c r="N41" s="15">
        <f t="shared" ref="N41:N46" si="53">E41*I41</f>
        <v>27283.399999999998</v>
      </c>
      <c r="O41" s="15">
        <f t="shared" ref="O41:O46" si="54">(I41-(I41*12/260*25))*E41</f>
        <v>-4197.4461538461546</v>
      </c>
      <c r="P41" s="15">
        <f t="shared" ref="P41:P46" si="55">E41*I41</f>
        <v>27283.399999999998</v>
      </c>
      <c r="Q41" s="15">
        <f t="shared" ref="Q41:Q46" si="56">E41*I41</f>
        <v>27283.399999999998</v>
      </c>
      <c r="R41" s="15">
        <f t="shared" ref="R41:R46" si="57">E41*I41</f>
        <v>27283.399999999998</v>
      </c>
      <c r="S41" s="15">
        <f t="shared" ref="S41:S46" si="58">E41*I41</f>
        <v>27283.399999999998</v>
      </c>
      <c r="T41" s="15">
        <f t="shared" ref="T41:T46" si="59">E41*I41</f>
        <v>27283.399999999998</v>
      </c>
      <c r="U41" s="15">
        <f t="shared" ref="U41:U46" si="60">E41*I41</f>
        <v>27283.399999999998</v>
      </c>
      <c r="V41" s="15">
        <f t="shared" ref="V41:V46" si="61">SUM(J41:U41)</f>
        <v>295919.95384615386</v>
      </c>
      <c r="W41" s="14"/>
      <c r="X41" s="15">
        <f t="shared" si="14"/>
        <v>427000</v>
      </c>
      <c r="Y41" s="105">
        <v>0.4</v>
      </c>
      <c r="Z41" s="106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105">
        <v>0.4</v>
      </c>
      <c r="Z42" s="106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105">
        <v>0.4</v>
      </c>
      <c r="Z43" s="106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105">
        <v>0.4</v>
      </c>
      <c r="Z44" s="106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105">
        <v>0.4</v>
      </c>
      <c r="Z45" s="106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105">
        <v>0.4</v>
      </c>
      <c r="Z46" s="106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2">SUM(K41:K46)</f>
        <v>27283.399999999998</v>
      </c>
      <c r="L47" s="36">
        <f t="shared" si="62"/>
        <v>27283.399999999998</v>
      </c>
      <c r="M47" s="36">
        <f t="shared" si="62"/>
        <v>27283.399999999998</v>
      </c>
      <c r="N47" s="36">
        <f t="shared" si="62"/>
        <v>27283.399999999998</v>
      </c>
      <c r="O47" s="36">
        <f t="shared" si="62"/>
        <v>-4197.4461538461546</v>
      </c>
      <c r="P47" s="36">
        <f t="shared" si="62"/>
        <v>27283.399999999998</v>
      </c>
      <c r="Q47" s="36">
        <f t="shared" si="62"/>
        <v>27283.399999999998</v>
      </c>
      <c r="R47" s="36">
        <f t="shared" si="62"/>
        <v>27283.399999999998</v>
      </c>
      <c r="S47" s="36">
        <f t="shared" si="62"/>
        <v>27283.399999999998</v>
      </c>
      <c r="T47" s="36">
        <f t="shared" si="62"/>
        <v>27283.399999999998</v>
      </c>
      <c r="U47" s="36">
        <f t="shared" si="62"/>
        <v>27283.399999999998</v>
      </c>
      <c r="V47" s="36">
        <f t="shared" si="62"/>
        <v>295919.95384615386</v>
      </c>
      <c r="W47" s="14"/>
      <c r="X47" s="15"/>
      <c r="Y47" s="105"/>
      <c r="Z47" s="107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  <c r="AB48" s="15"/>
    </row>
    <row r="49" spans="1:28" s="1" customFormat="1" x14ac:dyDescent="0.2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105">
        <v>0.4</v>
      </c>
      <c r="Z49" s="106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4"/>
        <v>47450</v>
      </c>
      <c r="K50" s="15">
        <f t="shared" si="65"/>
        <v>47450</v>
      </c>
      <c r="L50" s="15">
        <f t="shared" si="66"/>
        <v>47450</v>
      </c>
      <c r="M50" s="15">
        <f t="shared" si="67"/>
        <v>47450</v>
      </c>
      <c r="N50" s="15">
        <f t="shared" si="68"/>
        <v>47450</v>
      </c>
      <c r="O50" s="15">
        <f t="shared" si="69"/>
        <v>-7300</v>
      </c>
      <c r="P50" s="15">
        <f t="shared" si="70"/>
        <v>47450</v>
      </c>
      <c r="Q50" s="15">
        <f t="shared" si="71"/>
        <v>47450</v>
      </c>
      <c r="R50" s="15">
        <f t="shared" si="72"/>
        <v>47450</v>
      </c>
      <c r="S50" s="15">
        <f t="shared" si="73"/>
        <v>47450</v>
      </c>
      <c r="T50" s="15">
        <f t="shared" si="74"/>
        <v>47450</v>
      </c>
      <c r="U50" s="15">
        <f t="shared" si="75"/>
        <v>47450</v>
      </c>
      <c r="V50" s="15">
        <f t="shared" si="76"/>
        <v>514650</v>
      </c>
      <c r="W50" s="14"/>
      <c r="X50" s="15">
        <f t="shared" si="14"/>
        <v>742000</v>
      </c>
      <c r="Y50" s="105">
        <v>0.4</v>
      </c>
      <c r="Z50" s="106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105">
        <v>0.4</v>
      </c>
      <c r="Z51" s="106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105">
        <v>0.4</v>
      </c>
      <c r="Z52" s="106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105">
        <v>0.4</v>
      </c>
      <c r="Z53" s="106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105">
        <v>0.4</v>
      </c>
      <c r="Z54" s="106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7">SUM(K49:K54)</f>
        <v>47450</v>
      </c>
      <c r="L55" s="36">
        <f t="shared" si="77"/>
        <v>47450</v>
      </c>
      <c r="M55" s="36">
        <f t="shared" si="77"/>
        <v>47450</v>
      </c>
      <c r="N55" s="36">
        <f t="shared" si="77"/>
        <v>47450</v>
      </c>
      <c r="O55" s="36">
        <f t="shared" si="77"/>
        <v>-7300</v>
      </c>
      <c r="P55" s="36">
        <f t="shared" si="77"/>
        <v>47450</v>
      </c>
      <c r="Q55" s="36">
        <f t="shared" si="77"/>
        <v>47450</v>
      </c>
      <c r="R55" s="36">
        <f t="shared" si="77"/>
        <v>47450</v>
      </c>
      <c r="S55" s="36">
        <f t="shared" si="77"/>
        <v>47450</v>
      </c>
      <c r="T55" s="36">
        <f t="shared" si="77"/>
        <v>47450</v>
      </c>
      <c r="U55" s="36">
        <f t="shared" si="77"/>
        <v>47450</v>
      </c>
      <c r="V55" s="36">
        <f t="shared" si="77"/>
        <v>514650</v>
      </c>
      <c r="W55" s="14"/>
      <c r="X55" s="15"/>
      <c r="Y55" s="105"/>
      <c r="Z55" s="107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  <c r="AB56" s="15"/>
    </row>
    <row r="57" spans="1:28" s="1" customFormat="1" x14ac:dyDescent="0.2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9">E57*H57</f>
        <v>27283.399999999998</v>
      </c>
      <c r="K57" s="15">
        <f t="shared" ref="K57:K62" si="80">E57*H57</f>
        <v>27283.399999999998</v>
      </c>
      <c r="L57" s="15">
        <f t="shared" ref="L57:L62" si="81">E57*H57</f>
        <v>27283.399999999998</v>
      </c>
      <c r="M57" s="15">
        <f t="shared" ref="M57:M62" si="82">E57*H57</f>
        <v>27283.399999999998</v>
      </c>
      <c r="N57" s="15">
        <f t="shared" ref="N57:N62" si="83">E57*I57</f>
        <v>27283.399999999998</v>
      </c>
      <c r="O57" s="15">
        <f t="shared" ref="O57:O62" si="84">(I57-(I57*12/260*25))*E57</f>
        <v>-4197.4461538461546</v>
      </c>
      <c r="P57" s="15">
        <f t="shared" ref="P57:P62" si="85">E57*I57</f>
        <v>27283.399999999998</v>
      </c>
      <c r="Q57" s="15">
        <f t="shared" ref="Q57:Q62" si="86">E57*I57</f>
        <v>27283.399999999998</v>
      </c>
      <c r="R57" s="15">
        <f t="shared" ref="R57:R62" si="87">E57*I57</f>
        <v>27283.399999999998</v>
      </c>
      <c r="S57" s="15">
        <f t="shared" ref="S57:S62" si="88">E57*I57</f>
        <v>27283.399999999998</v>
      </c>
      <c r="T57" s="15">
        <f t="shared" ref="T57:T62" si="89">E57*I57</f>
        <v>27283.399999999998</v>
      </c>
      <c r="U57" s="15">
        <f t="shared" ref="U57:U62" si="90">E57*I57</f>
        <v>27283.399999999998</v>
      </c>
      <c r="V57" s="15">
        <f t="shared" ref="V57:V62" si="91">SUM(J57:U57)</f>
        <v>295919.95384615386</v>
      </c>
      <c r="W57" s="14"/>
      <c r="X57" s="15">
        <f t="shared" si="14"/>
        <v>427000</v>
      </c>
      <c r="Y57" s="105">
        <v>0.4</v>
      </c>
      <c r="Z57" s="106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105">
        <v>0.4</v>
      </c>
      <c r="Z58" s="106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105">
        <v>0.4</v>
      </c>
      <c r="Z59" s="106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105">
        <v>0.4</v>
      </c>
      <c r="Z60" s="106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105">
        <v>0.4</v>
      </c>
      <c r="Z61" s="106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105">
        <v>0.4</v>
      </c>
      <c r="Z62" s="106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2">SUM(K57:K62)</f>
        <v>27283.399999999998</v>
      </c>
      <c r="L63" s="36">
        <f t="shared" si="92"/>
        <v>27283.399999999998</v>
      </c>
      <c r="M63" s="36">
        <f t="shared" si="92"/>
        <v>27283.399999999998</v>
      </c>
      <c r="N63" s="36">
        <f t="shared" si="92"/>
        <v>27283.399999999998</v>
      </c>
      <c r="O63" s="36">
        <f t="shared" si="92"/>
        <v>-4197.4461538461546</v>
      </c>
      <c r="P63" s="36">
        <f t="shared" si="92"/>
        <v>27283.399999999998</v>
      </c>
      <c r="Q63" s="36">
        <f t="shared" si="92"/>
        <v>27283.399999999998</v>
      </c>
      <c r="R63" s="36">
        <f t="shared" si="92"/>
        <v>27283.399999999998</v>
      </c>
      <c r="S63" s="36">
        <f t="shared" si="92"/>
        <v>27283.399999999998</v>
      </c>
      <c r="T63" s="36">
        <f t="shared" si="92"/>
        <v>27283.399999999998</v>
      </c>
      <c r="U63" s="36">
        <f t="shared" si="92"/>
        <v>27283.399999999998</v>
      </c>
      <c r="V63" s="36">
        <f t="shared" si="92"/>
        <v>295919.95384615386</v>
      </c>
      <c r="W63" s="14"/>
      <c r="X63" s="15"/>
      <c r="Y63" s="105"/>
      <c r="Z63" s="107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  <c r="AB64" s="15"/>
    </row>
    <row r="65" spans="1:28" s="1" customFormat="1" x14ac:dyDescent="0.2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4">E65*H65</f>
        <v>27283.399999999998</v>
      </c>
      <c r="K65" s="15">
        <f t="shared" ref="K65:K70" si="95">E65*H65</f>
        <v>27283.399999999998</v>
      </c>
      <c r="L65" s="15">
        <f t="shared" ref="L65:L70" si="96">E65*H65</f>
        <v>27283.399999999998</v>
      </c>
      <c r="M65" s="15">
        <f t="shared" ref="M65:M70" si="97">E65*H65</f>
        <v>27283.399999999998</v>
      </c>
      <c r="N65" s="15">
        <f t="shared" ref="N65:N70" si="98">E65*I65</f>
        <v>27283.399999999998</v>
      </c>
      <c r="O65" s="15">
        <f t="shared" ref="O65:O70" si="99">(I65-(I65*12/260*25))*E65</f>
        <v>-4197.4461538461546</v>
      </c>
      <c r="P65" s="15">
        <f t="shared" ref="P65:P70" si="100">E65*I65</f>
        <v>27283.399999999998</v>
      </c>
      <c r="Q65" s="15">
        <f t="shared" ref="Q65:Q70" si="101">E65*I65</f>
        <v>27283.399999999998</v>
      </c>
      <c r="R65" s="15">
        <f t="shared" ref="R65:R70" si="102">E65*I65</f>
        <v>27283.399999999998</v>
      </c>
      <c r="S65" s="15">
        <f t="shared" ref="S65:S70" si="103">E65*I65</f>
        <v>27283.399999999998</v>
      </c>
      <c r="T65" s="15">
        <f t="shared" ref="T65:T70" si="104">E65*I65</f>
        <v>27283.399999999998</v>
      </c>
      <c r="U65" s="15">
        <f t="shared" ref="U65:U70" si="105">E65*I65</f>
        <v>27283.399999999998</v>
      </c>
      <c r="V65" s="15">
        <f t="shared" ref="V65:V70" si="106">SUM(J65:U65)</f>
        <v>295919.95384615386</v>
      </c>
      <c r="W65" s="14"/>
      <c r="X65" s="15">
        <f t="shared" si="14"/>
        <v>427000</v>
      </c>
      <c r="Y65" s="105">
        <v>0.4</v>
      </c>
      <c r="Z65" s="106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105">
        <v>0.4</v>
      </c>
      <c r="Z66" s="106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105">
        <v>0.4</v>
      </c>
      <c r="Z67" s="106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105">
        <v>0.4</v>
      </c>
      <c r="Z68" s="106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105">
        <v>0.4</v>
      </c>
      <c r="Z69" s="106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ROUND(V70*1.4417,-$F$131)</f>
        <v>0</v>
      </c>
      <c r="Y70" s="105">
        <v>0.4</v>
      </c>
      <c r="Z70" s="106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0">SUM(K65:K70)</f>
        <v>27283.399999999998</v>
      </c>
      <c r="L71" s="36">
        <f t="shared" si="110"/>
        <v>27283.399999999998</v>
      </c>
      <c r="M71" s="36">
        <f t="shared" si="110"/>
        <v>27283.399999999998</v>
      </c>
      <c r="N71" s="36">
        <f t="shared" si="110"/>
        <v>27283.399999999998</v>
      </c>
      <c r="O71" s="36">
        <f t="shared" si="110"/>
        <v>-4197.4461538461546</v>
      </c>
      <c r="P71" s="36">
        <f t="shared" si="110"/>
        <v>27283.399999999998</v>
      </c>
      <c r="Q71" s="36">
        <f t="shared" si="110"/>
        <v>27283.399999999998</v>
      </c>
      <c r="R71" s="36">
        <f t="shared" si="110"/>
        <v>27283.399999999998</v>
      </c>
      <c r="S71" s="36">
        <f t="shared" si="110"/>
        <v>27283.399999999998</v>
      </c>
      <c r="T71" s="36">
        <f t="shared" si="110"/>
        <v>27283.399999999998</v>
      </c>
      <c r="U71" s="36">
        <f t="shared" si="110"/>
        <v>27283.399999999998</v>
      </c>
      <c r="V71" s="36">
        <f t="shared" si="110"/>
        <v>295919.95384615386</v>
      </c>
      <c r="W71" s="14"/>
      <c r="X71" s="15"/>
      <c r="Y71" s="105"/>
      <c r="Z71" s="107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  <c r="AB72" s="15"/>
    </row>
    <row r="73" spans="1:28" s="1" customFormat="1" x14ac:dyDescent="0.2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105">
        <v>0.4</v>
      </c>
      <c r="Z73" s="106"/>
      <c r="AA73" s="15">
        <f t="shared" si="108"/>
        <v>0</v>
      </c>
      <c r="AB73" s="15">
        <f t="shared" si="109"/>
        <v>0</v>
      </c>
    </row>
    <row r="74" spans="1:28" s="1" customFormat="1" x14ac:dyDescent="0.2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105">
        <v>0.4</v>
      </c>
      <c r="Z74" s="106"/>
      <c r="AA74" s="15">
        <f t="shared" si="108"/>
        <v>0</v>
      </c>
      <c r="AB74" s="15">
        <f t="shared" si="109"/>
        <v>0</v>
      </c>
    </row>
    <row r="75" spans="1:28" s="1" customFormat="1" x14ac:dyDescent="0.2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105">
        <v>0.4</v>
      </c>
      <c r="Z75" s="106"/>
      <c r="AA75" s="15">
        <f t="shared" si="108"/>
        <v>0</v>
      </c>
      <c r="AB75" s="15">
        <f t="shared" si="109"/>
        <v>0</v>
      </c>
    </row>
    <row r="76" spans="1:28" s="1" customFormat="1" x14ac:dyDescent="0.2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105">
        <v>0.4</v>
      </c>
      <c r="Z76" s="106"/>
      <c r="AA76" s="15">
        <f t="shared" si="108"/>
        <v>0</v>
      </c>
      <c r="AB76" s="15">
        <f t="shared" si="109"/>
        <v>0</v>
      </c>
    </row>
    <row r="77" spans="1:28" s="1" customFormat="1" x14ac:dyDescent="0.2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105">
        <v>0.4</v>
      </c>
      <c r="Z77" s="106"/>
      <c r="AA77" s="15">
        <f t="shared" si="108"/>
        <v>0</v>
      </c>
      <c r="AB77" s="15">
        <f t="shared" si="109"/>
        <v>0</v>
      </c>
    </row>
    <row r="78" spans="1:28" s="1" customFormat="1" x14ac:dyDescent="0.2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105">
        <v>0.4</v>
      </c>
      <c r="Z78" s="106"/>
      <c r="AA78" s="15">
        <f t="shared" si="108"/>
        <v>0</v>
      </c>
      <c r="AB78" s="15">
        <f t="shared" si="109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105"/>
      <c r="Z79" s="107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  <c r="AB80" s="15"/>
    </row>
    <row r="81" spans="1:28" s="1" customFormat="1" x14ac:dyDescent="0.2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7">E81*H81</f>
        <v>27283.399999999998</v>
      </c>
      <c r="K81" s="15">
        <f t="shared" ref="K81:K86" si="128">E81*H81</f>
        <v>27283.399999999998</v>
      </c>
      <c r="L81" s="15">
        <f t="shared" ref="L81:L86" si="129">E81*H81</f>
        <v>27283.399999999998</v>
      </c>
      <c r="M81" s="15">
        <f t="shared" ref="M81:M86" si="130">E81*H81</f>
        <v>27283.399999999998</v>
      </c>
      <c r="N81" s="15">
        <f t="shared" ref="N81:N86" si="131">E81*I81</f>
        <v>27283.399999999998</v>
      </c>
      <c r="O81" s="15">
        <f t="shared" ref="O81:O86" si="132">(I81-(I81*12/260*25))*E81</f>
        <v>-4197.4461538461546</v>
      </c>
      <c r="P81" s="15">
        <f t="shared" ref="P81:P86" si="133">E81*I81</f>
        <v>27283.399999999998</v>
      </c>
      <c r="Q81" s="15">
        <f t="shared" ref="Q81:Q86" si="134">E81*I81</f>
        <v>27283.399999999998</v>
      </c>
      <c r="R81" s="15">
        <f t="shared" ref="R81:R86" si="135">E81*I81</f>
        <v>27283.399999999998</v>
      </c>
      <c r="S81" s="15">
        <f t="shared" ref="S81:S86" si="136">E81*I81</f>
        <v>27283.399999999998</v>
      </c>
      <c r="T81" s="15">
        <f t="shared" ref="T81:T86" si="137">E81*I81</f>
        <v>27283.399999999998</v>
      </c>
      <c r="U81" s="15">
        <f t="shared" ref="U81:U86" si="138">E81*I81</f>
        <v>27283.399999999998</v>
      </c>
      <c r="V81" s="15">
        <f t="shared" ref="V81:V86" si="139">SUM(J81:U81)</f>
        <v>295919.95384615386</v>
      </c>
      <c r="W81" s="14"/>
      <c r="X81" s="15">
        <f t="shared" si="107"/>
        <v>427000</v>
      </c>
      <c r="Y81" s="105">
        <v>0.4</v>
      </c>
      <c r="Z81" s="106"/>
      <c r="AA81" s="15">
        <f t="shared" si="108"/>
        <v>171000</v>
      </c>
      <c r="AB81" s="15">
        <f t="shared" si="109"/>
        <v>-171000</v>
      </c>
    </row>
    <row r="82" spans="1:28" s="1" customFormat="1" x14ac:dyDescent="0.2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105">
        <v>0.4</v>
      </c>
      <c r="Z82" s="106"/>
      <c r="AA82" s="15">
        <f t="shared" si="108"/>
        <v>0</v>
      </c>
      <c r="AB82" s="15">
        <f t="shared" si="109"/>
        <v>0</v>
      </c>
    </row>
    <row r="83" spans="1:28" s="1" customFormat="1" x14ac:dyDescent="0.2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105">
        <v>0.4</v>
      </c>
      <c r="Z83" s="106"/>
      <c r="AA83" s="15">
        <f t="shared" si="108"/>
        <v>0</v>
      </c>
      <c r="AB83" s="15">
        <f t="shared" si="109"/>
        <v>0</v>
      </c>
    </row>
    <row r="84" spans="1:28" s="1" customFormat="1" x14ac:dyDescent="0.2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105">
        <v>0.4</v>
      </c>
      <c r="Z84" s="106"/>
      <c r="AA84" s="15">
        <f t="shared" si="108"/>
        <v>0</v>
      </c>
      <c r="AB84" s="15">
        <f t="shared" si="109"/>
        <v>0</v>
      </c>
    </row>
    <row r="85" spans="1:28" s="1" customFormat="1" x14ac:dyDescent="0.2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105">
        <v>0.4</v>
      </c>
      <c r="Z85" s="106"/>
      <c r="AA85" s="15">
        <f t="shared" si="108"/>
        <v>0</v>
      </c>
      <c r="AB85" s="15">
        <f t="shared" si="109"/>
        <v>0</v>
      </c>
    </row>
    <row r="86" spans="1:28" s="1" customFormat="1" x14ac:dyDescent="0.2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105">
        <v>0.4</v>
      </c>
      <c r="Z86" s="106"/>
      <c r="AA86" s="15">
        <f t="shared" si="108"/>
        <v>0</v>
      </c>
      <c r="AB86" s="15">
        <f t="shared" si="109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0">SUM(K81:K86)</f>
        <v>27283.399999999998</v>
      </c>
      <c r="L87" s="36">
        <f t="shared" si="140"/>
        <v>27283.399999999998</v>
      </c>
      <c r="M87" s="36">
        <f t="shared" si="140"/>
        <v>27283.399999999998</v>
      </c>
      <c r="N87" s="36">
        <f t="shared" si="140"/>
        <v>27283.399999999998</v>
      </c>
      <c r="O87" s="36">
        <f t="shared" si="140"/>
        <v>-4197.4461538461546</v>
      </c>
      <c r="P87" s="36">
        <f t="shared" si="140"/>
        <v>27283.399999999998</v>
      </c>
      <c r="Q87" s="36">
        <f t="shared" si="140"/>
        <v>27283.399999999998</v>
      </c>
      <c r="R87" s="36">
        <f t="shared" si="140"/>
        <v>27283.399999999998</v>
      </c>
      <c r="S87" s="36">
        <f t="shared" si="140"/>
        <v>27283.399999999998</v>
      </c>
      <c r="T87" s="36">
        <f t="shared" si="140"/>
        <v>27283.399999999998</v>
      </c>
      <c r="U87" s="36">
        <f t="shared" si="140"/>
        <v>27283.399999999998</v>
      </c>
      <c r="V87" s="36">
        <f t="shared" si="140"/>
        <v>295919.95384615386</v>
      </c>
      <c r="W87" s="14"/>
      <c r="X87" s="102">
        <f>SUM(X5:X86)</f>
        <v>3304000</v>
      </c>
      <c r="Y87" s="103"/>
      <c r="Z87" s="103"/>
      <c r="AA87" s="102">
        <f>SUM(AA5:AA86)</f>
        <v>1323000</v>
      </c>
      <c r="AB87" s="102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27283.399999999998</v>
      </c>
      <c r="K102" s="15">
        <f t="shared" si="143"/>
        <v>27283.399999999998</v>
      </c>
      <c r="L102" s="15">
        <f t="shared" si="143"/>
        <v>27283.399999999998</v>
      </c>
      <c r="M102" s="15">
        <f>M16</f>
        <v>27283.399999999998</v>
      </c>
      <c r="N102" s="15">
        <f t="shared" si="143"/>
        <v>27283.399999999998</v>
      </c>
      <c r="O102" s="15">
        <f t="shared" si="143"/>
        <v>-4197.4461538461546</v>
      </c>
      <c r="P102" s="15">
        <f t="shared" si="143"/>
        <v>27283.399999999998</v>
      </c>
      <c r="Q102" s="15">
        <f t="shared" si="143"/>
        <v>27283.399999999998</v>
      </c>
      <c r="R102" s="15">
        <f t="shared" si="143"/>
        <v>27283.399999999998</v>
      </c>
      <c r="S102" s="15">
        <f t="shared" si="143"/>
        <v>27283.399999999998</v>
      </c>
      <c r="T102" s="15">
        <f t="shared" si="143"/>
        <v>27283.399999999998</v>
      </c>
      <c r="U102" s="15">
        <f t="shared" si="143"/>
        <v>27283.399999999998</v>
      </c>
      <c r="V102" s="15">
        <f t="shared" ref="V102:V112" si="144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27283.399999999998</v>
      </c>
      <c r="K103" s="48">
        <f t="shared" si="145"/>
        <v>27283.399999999998</v>
      </c>
      <c r="L103" s="48">
        <f t="shared" si="145"/>
        <v>27283.399999999998</v>
      </c>
      <c r="M103" s="48">
        <f t="shared" si="145"/>
        <v>27283.399999999998</v>
      </c>
      <c r="N103" s="48">
        <f t="shared" si="145"/>
        <v>27283.399999999998</v>
      </c>
      <c r="O103" s="48">
        <f t="shared" si="145"/>
        <v>-4197.4461538461546</v>
      </c>
      <c r="P103" s="48">
        <f t="shared" si="145"/>
        <v>27283.399999999998</v>
      </c>
      <c r="Q103" s="48">
        <f t="shared" si="145"/>
        <v>27283.399999999998</v>
      </c>
      <c r="R103" s="48">
        <f t="shared" si="145"/>
        <v>27283.399999999998</v>
      </c>
      <c r="S103" s="48">
        <f t="shared" si="145"/>
        <v>27283.399999999998</v>
      </c>
      <c r="T103" s="48">
        <f t="shared" si="145"/>
        <v>27283.399999999998</v>
      </c>
      <c r="U103" s="48">
        <f t="shared" si="145"/>
        <v>27283.399999999998</v>
      </c>
      <c r="V103" s="15">
        <f t="shared" si="144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7">K47</f>
        <v>27283.399999999998</v>
      </c>
      <c r="L105" s="48">
        <f t="shared" si="147"/>
        <v>27283.399999999998</v>
      </c>
      <c r="M105" s="48">
        <f t="shared" si="147"/>
        <v>27283.399999999998</v>
      </c>
      <c r="N105" s="48">
        <f t="shared" si="147"/>
        <v>27283.399999999998</v>
      </c>
      <c r="O105" s="48">
        <f t="shared" si="147"/>
        <v>-4197.4461538461546</v>
      </c>
      <c r="P105" s="48">
        <f t="shared" si="147"/>
        <v>27283.399999999998</v>
      </c>
      <c r="Q105" s="48">
        <f t="shared" si="147"/>
        <v>27283.399999999998</v>
      </c>
      <c r="R105" s="48">
        <f t="shared" si="147"/>
        <v>27283.399999999998</v>
      </c>
      <c r="S105" s="48">
        <f t="shared" si="147"/>
        <v>27283.399999999998</v>
      </c>
      <c r="T105" s="48">
        <f t="shared" si="147"/>
        <v>27283.399999999998</v>
      </c>
      <c r="U105" s="48">
        <f t="shared" si="147"/>
        <v>27283.399999999998</v>
      </c>
      <c r="V105" s="15">
        <f t="shared" si="144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4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8">K55</f>
        <v>47450</v>
      </c>
      <c r="L108" s="48">
        <f t="shared" si="148"/>
        <v>47450</v>
      </c>
      <c r="M108" s="48">
        <f t="shared" si="148"/>
        <v>47450</v>
      </c>
      <c r="N108" s="48">
        <f t="shared" si="148"/>
        <v>47450</v>
      </c>
      <c r="O108" s="48">
        <f t="shared" si="148"/>
        <v>-7300</v>
      </c>
      <c r="P108" s="48">
        <f t="shared" si="148"/>
        <v>47450</v>
      </c>
      <c r="Q108" s="48">
        <f t="shared" si="148"/>
        <v>47450</v>
      </c>
      <c r="R108" s="48">
        <f t="shared" si="148"/>
        <v>47450</v>
      </c>
      <c r="S108" s="48">
        <f t="shared" si="148"/>
        <v>47450</v>
      </c>
      <c r="T108" s="48">
        <f t="shared" si="148"/>
        <v>47450</v>
      </c>
      <c r="U108" s="48">
        <f t="shared" si="148"/>
        <v>47450</v>
      </c>
      <c r="V108" s="55">
        <f t="shared" si="144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9">K63</f>
        <v>27283.399999999998</v>
      </c>
      <c r="L109" s="48">
        <f t="shared" si="149"/>
        <v>27283.399999999998</v>
      </c>
      <c r="M109" s="48">
        <f t="shared" si="149"/>
        <v>27283.399999999998</v>
      </c>
      <c r="N109" s="48">
        <f t="shared" si="149"/>
        <v>27283.399999999998</v>
      </c>
      <c r="O109" s="48">
        <f t="shared" si="149"/>
        <v>-4197.4461538461546</v>
      </c>
      <c r="P109" s="48">
        <f t="shared" si="149"/>
        <v>27283.399999999998</v>
      </c>
      <c r="Q109" s="48">
        <f t="shared" si="149"/>
        <v>27283.399999999998</v>
      </c>
      <c r="R109" s="48">
        <f t="shared" si="149"/>
        <v>27283.399999999998</v>
      </c>
      <c r="S109" s="48">
        <f t="shared" si="149"/>
        <v>27283.399999999998</v>
      </c>
      <c r="T109" s="48">
        <f t="shared" si="149"/>
        <v>27283.399999999998</v>
      </c>
      <c r="U109" s="48">
        <f t="shared" si="149"/>
        <v>27283.399999999998</v>
      </c>
      <c r="V109" s="55">
        <f t="shared" si="144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0">K71</f>
        <v>27283.399999999998</v>
      </c>
      <c r="L110" s="55">
        <f t="shared" si="150"/>
        <v>27283.399999999998</v>
      </c>
      <c r="M110" s="55">
        <f t="shared" si="150"/>
        <v>27283.399999999998</v>
      </c>
      <c r="N110" s="55">
        <f t="shared" si="150"/>
        <v>27283.399999999998</v>
      </c>
      <c r="O110" s="55">
        <f t="shared" si="150"/>
        <v>-4197.4461538461546</v>
      </c>
      <c r="P110" s="55">
        <f t="shared" si="150"/>
        <v>27283.399999999998</v>
      </c>
      <c r="Q110" s="55">
        <f t="shared" si="150"/>
        <v>27283.399999999998</v>
      </c>
      <c r="R110" s="55">
        <f t="shared" si="150"/>
        <v>27283.399999999998</v>
      </c>
      <c r="S110" s="55">
        <f t="shared" si="150"/>
        <v>27283.399999999998</v>
      </c>
      <c r="T110" s="55">
        <f t="shared" si="150"/>
        <v>27283.399999999998</v>
      </c>
      <c r="U110" s="55">
        <f t="shared" si="150"/>
        <v>27283.399999999998</v>
      </c>
      <c r="V110" s="55">
        <f t="shared" si="144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2">K87</f>
        <v>27283.399999999998</v>
      </c>
      <c r="L112" s="55">
        <f t="shared" si="152"/>
        <v>27283.399999999998</v>
      </c>
      <c r="M112" s="55">
        <f t="shared" si="152"/>
        <v>27283.399999999998</v>
      </c>
      <c r="N112" s="55">
        <f t="shared" si="152"/>
        <v>27283.399999999998</v>
      </c>
      <c r="O112" s="55">
        <f t="shared" si="152"/>
        <v>-4197.4461538461546</v>
      </c>
      <c r="P112" s="55">
        <f t="shared" si="152"/>
        <v>27283.399999999998</v>
      </c>
      <c r="Q112" s="55">
        <f t="shared" si="152"/>
        <v>27283.399999999998</v>
      </c>
      <c r="R112" s="55">
        <f t="shared" si="152"/>
        <v>27283.399999999998</v>
      </c>
      <c r="S112" s="55">
        <f t="shared" si="152"/>
        <v>27283.399999999998</v>
      </c>
      <c r="T112" s="55">
        <f t="shared" si="152"/>
        <v>27283.399999999998</v>
      </c>
      <c r="U112" s="55">
        <f t="shared" si="152"/>
        <v>27283.399999999998</v>
      </c>
      <c r="V112" s="55">
        <f t="shared" si="144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301297.81182246667</v>
      </c>
      <c r="K127" s="27">
        <f t="shared" si="155"/>
        <v>301297.81182246667</v>
      </c>
      <c r="L127" s="27">
        <f t="shared" si="155"/>
        <v>301297.81182246667</v>
      </c>
      <c r="M127" s="27">
        <f t="shared" si="155"/>
        <v>301297.81182246667</v>
      </c>
      <c r="N127" s="27">
        <f t="shared" si="155"/>
        <v>301297.81182246667</v>
      </c>
      <c r="O127" s="27">
        <f t="shared" si="155"/>
        <v>-10048.325679071811</v>
      </c>
      <c r="P127" s="27">
        <f t="shared" si="155"/>
        <v>301297.81182246667</v>
      </c>
      <c r="Q127" s="27">
        <f t="shared" si="155"/>
        <v>301297.81182246667</v>
      </c>
      <c r="R127" s="27">
        <f t="shared" si="155"/>
        <v>301297.81182246667</v>
      </c>
      <c r="S127" s="27">
        <f t="shared" si="155"/>
        <v>301297.81182246667</v>
      </c>
      <c r="T127" s="27">
        <f t="shared" si="155"/>
        <v>301297.81182246667</v>
      </c>
      <c r="U127" s="27">
        <f t="shared" si="155"/>
        <v>301297.81182246667</v>
      </c>
      <c r="V127" s="27">
        <f t="shared" si="155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6">K128+L127</f>
        <v>903893.43546740001</v>
      </c>
      <c r="M128" s="15">
        <f t="shared" si="156"/>
        <v>1205191.2472898667</v>
      </c>
      <c r="N128" s="15">
        <f t="shared" si="156"/>
        <v>1506489.0591123332</v>
      </c>
      <c r="O128" s="15">
        <f t="shared" si="156"/>
        <v>1496440.7334332615</v>
      </c>
      <c r="P128" s="15">
        <f t="shared" si="156"/>
        <v>1797738.5452557281</v>
      </c>
      <c r="Q128" s="15">
        <f t="shared" si="156"/>
        <v>2099036.3570781946</v>
      </c>
      <c r="R128" s="15">
        <f t="shared" si="156"/>
        <v>2400334.1689006612</v>
      </c>
      <c r="S128" s="15">
        <f t="shared" si="156"/>
        <v>2701631.9807231277</v>
      </c>
      <c r="T128" s="15">
        <f t="shared" si="156"/>
        <v>3002929.7925455943</v>
      </c>
      <c r="U128" s="15">
        <f t="shared" si="156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57">ROUND(K102,-$F$131)</f>
        <v>27000</v>
      </c>
      <c r="L132" s="92">
        <f t="shared" si="157"/>
        <v>27000</v>
      </c>
      <c r="M132" s="92">
        <f t="shared" si="157"/>
        <v>27000</v>
      </c>
      <c r="N132" s="92">
        <f t="shared" si="157"/>
        <v>27000</v>
      </c>
      <c r="O132" s="92">
        <f t="shared" si="157"/>
        <v>-4000</v>
      </c>
      <c r="P132" s="92">
        <f t="shared" si="157"/>
        <v>27000</v>
      </c>
      <c r="Q132" s="92">
        <f t="shared" si="157"/>
        <v>27000</v>
      </c>
      <c r="R132" s="92">
        <f t="shared" si="157"/>
        <v>27000</v>
      </c>
      <c r="S132" s="92">
        <f t="shared" si="157"/>
        <v>27000</v>
      </c>
      <c r="T132" s="92">
        <f t="shared" si="157"/>
        <v>27000</v>
      </c>
      <c r="U132" s="92">
        <f t="shared" si="157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58">ROUND(J103,-$F$131)</f>
        <v>27000</v>
      </c>
      <c r="K133" s="92">
        <f t="shared" si="158"/>
        <v>27000</v>
      </c>
      <c r="L133" s="92">
        <f t="shared" si="158"/>
        <v>27000</v>
      </c>
      <c r="M133" s="92">
        <f t="shared" si="158"/>
        <v>27000</v>
      </c>
      <c r="N133" s="92">
        <f t="shared" si="158"/>
        <v>27000</v>
      </c>
      <c r="O133" s="92">
        <f t="shared" si="158"/>
        <v>-4000</v>
      </c>
      <c r="P133" s="92">
        <f t="shared" si="158"/>
        <v>27000</v>
      </c>
      <c r="Q133" s="92">
        <f t="shared" si="158"/>
        <v>27000</v>
      </c>
      <c r="R133" s="92">
        <f t="shared" si="158"/>
        <v>27000</v>
      </c>
      <c r="S133" s="92">
        <f t="shared" si="158"/>
        <v>27000</v>
      </c>
      <c r="T133" s="92">
        <f t="shared" si="158"/>
        <v>27000</v>
      </c>
      <c r="U133" s="92">
        <f t="shared" si="158"/>
        <v>27000</v>
      </c>
      <c r="V133" s="93">
        <f t="shared" ref="V133:V155" si="159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58"/>
        <v>0</v>
      </c>
      <c r="K134" s="92">
        <f t="shared" si="158"/>
        <v>0</v>
      </c>
      <c r="L134" s="92">
        <f t="shared" si="158"/>
        <v>0</v>
      </c>
      <c r="M134" s="92">
        <f t="shared" si="158"/>
        <v>0</v>
      </c>
      <c r="N134" s="92">
        <f t="shared" si="158"/>
        <v>0</v>
      </c>
      <c r="O134" s="92">
        <f t="shared" si="158"/>
        <v>0</v>
      </c>
      <c r="P134" s="92">
        <f t="shared" si="158"/>
        <v>0</v>
      </c>
      <c r="Q134" s="92">
        <f t="shared" si="158"/>
        <v>0</v>
      </c>
      <c r="R134" s="92">
        <f t="shared" si="158"/>
        <v>0</v>
      </c>
      <c r="S134" s="92">
        <f t="shared" si="158"/>
        <v>0</v>
      </c>
      <c r="T134" s="92">
        <f t="shared" si="158"/>
        <v>0</v>
      </c>
      <c r="U134" s="92">
        <f t="shared" si="158"/>
        <v>0</v>
      </c>
      <c r="V134" s="93">
        <f t="shared" si="159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58"/>
        <v>27000</v>
      </c>
      <c r="K135" s="92">
        <f t="shared" si="158"/>
        <v>27000</v>
      </c>
      <c r="L135" s="92">
        <f t="shared" si="158"/>
        <v>27000</v>
      </c>
      <c r="M135" s="92">
        <f t="shared" si="158"/>
        <v>27000</v>
      </c>
      <c r="N135" s="92">
        <f t="shared" si="158"/>
        <v>27000</v>
      </c>
      <c r="O135" s="92">
        <f t="shared" si="158"/>
        <v>-4000</v>
      </c>
      <c r="P135" s="92">
        <f t="shared" si="158"/>
        <v>27000</v>
      </c>
      <c r="Q135" s="92">
        <f t="shared" si="158"/>
        <v>27000</v>
      </c>
      <c r="R135" s="92">
        <f t="shared" si="158"/>
        <v>27000</v>
      </c>
      <c r="S135" s="92">
        <f t="shared" si="158"/>
        <v>27000</v>
      </c>
      <c r="T135" s="92">
        <f t="shared" si="158"/>
        <v>27000</v>
      </c>
      <c r="U135" s="92">
        <f t="shared" si="158"/>
        <v>27000</v>
      </c>
      <c r="V135" s="93">
        <f t="shared" si="159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58"/>
        <v>10000</v>
      </c>
      <c r="K136" s="92">
        <f t="shared" si="158"/>
        <v>10000</v>
      </c>
      <c r="L136" s="92">
        <f t="shared" si="158"/>
        <v>10000</v>
      </c>
      <c r="M136" s="92">
        <f t="shared" si="158"/>
        <v>10000</v>
      </c>
      <c r="N136" s="92">
        <f t="shared" si="158"/>
        <v>10000</v>
      </c>
      <c r="O136" s="92">
        <f t="shared" si="158"/>
        <v>-2000</v>
      </c>
      <c r="P136" s="92">
        <f t="shared" si="158"/>
        <v>10000</v>
      </c>
      <c r="Q136" s="92">
        <f t="shared" si="158"/>
        <v>10000</v>
      </c>
      <c r="R136" s="92">
        <f t="shared" si="158"/>
        <v>10000</v>
      </c>
      <c r="S136" s="92">
        <f t="shared" si="158"/>
        <v>10000</v>
      </c>
      <c r="T136" s="92">
        <f t="shared" si="158"/>
        <v>10000</v>
      </c>
      <c r="U136" s="92">
        <f t="shared" si="158"/>
        <v>10000</v>
      </c>
      <c r="V136" s="93">
        <f t="shared" si="159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58"/>
        <v>47000</v>
      </c>
      <c r="K138" s="92">
        <f t="shared" si="158"/>
        <v>47000</v>
      </c>
      <c r="L138" s="92">
        <f t="shared" si="158"/>
        <v>47000</v>
      </c>
      <c r="M138" s="92">
        <f t="shared" si="158"/>
        <v>47000</v>
      </c>
      <c r="N138" s="92">
        <f t="shared" si="158"/>
        <v>47000</v>
      </c>
      <c r="O138" s="92">
        <f t="shared" si="158"/>
        <v>-7000</v>
      </c>
      <c r="P138" s="92">
        <f t="shared" si="158"/>
        <v>47000</v>
      </c>
      <c r="Q138" s="92">
        <f t="shared" si="158"/>
        <v>47000</v>
      </c>
      <c r="R138" s="92">
        <f t="shared" si="158"/>
        <v>47000</v>
      </c>
      <c r="S138" s="92">
        <f t="shared" si="158"/>
        <v>47000</v>
      </c>
      <c r="T138" s="92">
        <f t="shared" si="158"/>
        <v>47000</v>
      </c>
      <c r="U138" s="92">
        <f t="shared" si="158"/>
        <v>47000</v>
      </c>
      <c r="V138" s="93">
        <f t="shared" si="159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58"/>
        <v>27000</v>
      </c>
      <c r="K139" s="92">
        <f t="shared" si="158"/>
        <v>27000</v>
      </c>
      <c r="L139" s="92">
        <f t="shared" si="158"/>
        <v>27000</v>
      </c>
      <c r="M139" s="92">
        <f t="shared" si="158"/>
        <v>27000</v>
      </c>
      <c r="N139" s="92">
        <f t="shared" si="158"/>
        <v>27000</v>
      </c>
      <c r="O139" s="92">
        <f t="shared" si="158"/>
        <v>-4000</v>
      </c>
      <c r="P139" s="92">
        <f t="shared" si="158"/>
        <v>27000</v>
      </c>
      <c r="Q139" s="92">
        <f t="shared" si="158"/>
        <v>27000</v>
      </c>
      <c r="R139" s="92">
        <f t="shared" si="158"/>
        <v>27000</v>
      </c>
      <c r="S139" s="92">
        <f t="shared" si="158"/>
        <v>27000</v>
      </c>
      <c r="T139" s="92">
        <f t="shared" si="158"/>
        <v>27000</v>
      </c>
      <c r="U139" s="92">
        <f t="shared" si="158"/>
        <v>27000</v>
      </c>
      <c r="V139" s="93">
        <f t="shared" si="159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58"/>
        <v>27000</v>
      </c>
      <c r="K140" s="92">
        <f t="shared" si="158"/>
        <v>27000</v>
      </c>
      <c r="L140" s="92">
        <f t="shared" si="158"/>
        <v>27000</v>
      </c>
      <c r="M140" s="92">
        <f t="shared" si="158"/>
        <v>27000</v>
      </c>
      <c r="N140" s="92">
        <f t="shared" si="158"/>
        <v>27000</v>
      </c>
      <c r="O140" s="92">
        <f t="shared" si="158"/>
        <v>-4000</v>
      </c>
      <c r="P140" s="92">
        <f t="shared" si="158"/>
        <v>27000</v>
      </c>
      <c r="Q140" s="92">
        <f t="shared" si="158"/>
        <v>27000</v>
      </c>
      <c r="R140" s="92">
        <f t="shared" si="158"/>
        <v>27000</v>
      </c>
      <c r="S140" s="92">
        <f t="shared" si="158"/>
        <v>27000</v>
      </c>
      <c r="T140" s="92">
        <f t="shared" si="158"/>
        <v>27000</v>
      </c>
      <c r="U140" s="92">
        <f t="shared" si="158"/>
        <v>27000</v>
      </c>
      <c r="V140" s="93">
        <f t="shared" si="159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58"/>
        <v>0</v>
      </c>
      <c r="K141" s="92">
        <f t="shared" si="158"/>
        <v>0</v>
      </c>
      <c r="L141" s="92">
        <f t="shared" si="158"/>
        <v>0</v>
      </c>
      <c r="M141" s="92">
        <f t="shared" si="158"/>
        <v>0</v>
      </c>
      <c r="N141" s="92">
        <f t="shared" si="158"/>
        <v>0</v>
      </c>
      <c r="O141" s="92">
        <f t="shared" si="158"/>
        <v>0</v>
      </c>
      <c r="P141" s="92">
        <f t="shared" si="158"/>
        <v>0</v>
      </c>
      <c r="Q141" s="92">
        <f t="shared" si="158"/>
        <v>0</v>
      </c>
      <c r="R141" s="92">
        <f t="shared" si="158"/>
        <v>0</v>
      </c>
      <c r="S141" s="92">
        <f t="shared" si="158"/>
        <v>0</v>
      </c>
      <c r="T141" s="92">
        <f t="shared" si="158"/>
        <v>0</v>
      </c>
      <c r="U141" s="92">
        <f t="shared" si="158"/>
        <v>0</v>
      </c>
      <c r="V141" s="93">
        <f t="shared" si="159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58"/>
        <v>27000</v>
      </c>
      <c r="K142" s="92">
        <f t="shared" si="158"/>
        <v>27000</v>
      </c>
      <c r="L142" s="92">
        <f t="shared" si="158"/>
        <v>27000</v>
      </c>
      <c r="M142" s="92">
        <f t="shared" si="158"/>
        <v>27000</v>
      </c>
      <c r="N142" s="92">
        <f t="shared" si="158"/>
        <v>27000</v>
      </c>
      <c r="O142" s="92">
        <f t="shared" si="158"/>
        <v>-4000</v>
      </c>
      <c r="P142" s="92">
        <f t="shared" si="158"/>
        <v>27000</v>
      </c>
      <c r="Q142" s="92">
        <f t="shared" si="158"/>
        <v>27000</v>
      </c>
      <c r="R142" s="92">
        <f t="shared" si="158"/>
        <v>27000</v>
      </c>
      <c r="S142" s="92">
        <f t="shared" si="158"/>
        <v>27000</v>
      </c>
      <c r="T142" s="92">
        <f t="shared" si="158"/>
        <v>27000</v>
      </c>
      <c r="U142" s="92">
        <f t="shared" si="158"/>
        <v>27000</v>
      </c>
      <c r="V142" s="93">
        <f t="shared" si="159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58"/>
        <v>16000</v>
      </c>
      <c r="K143" s="92">
        <f t="shared" si="158"/>
        <v>16000</v>
      </c>
      <c r="L143" s="92">
        <f t="shared" si="158"/>
        <v>16000</v>
      </c>
      <c r="M143" s="92">
        <f t="shared" si="158"/>
        <v>16000</v>
      </c>
      <c r="N143" s="92">
        <f t="shared" si="158"/>
        <v>16000</v>
      </c>
      <c r="O143" s="92">
        <f t="shared" si="158"/>
        <v>-2000</v>
      </c>
      <c r="P143" s="92">
        <f t="shared" si="158"/>
        <v>16000</v>
      </c>
      <c r="Q143" s="92">
        <f t="shared" si="158"/>
        <v>16000</v>
      </c>
      <c r="R143" s="92">
        <f t="shared" si="158"/>
        <v>16000</v>
      </c>
      <c r="S143" s="92">
        <f t="shared" si="158"/>
        <v>16000</v>
      </c>
      <c r="T143" s="92">
        <f t="shared" si="158"/>
        <v>16000</v>
      </c>
      <c r="U143" s="92">
        <f t="shared" si="158"/>
        <v>16000</v>
      </c>
      <c r="V143" s="93">
        <f t="shared" si="159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58"/>
        <v>1000</v>
      </c>
      <c r="K145" s="92">
        <f t="shared" si="158"/>
        <v>1000</v>
      </c>
      <c r="L145" s="92">
        <f t="shared" si="158"/>
        <v>1000</v>
      </c>
      <c r="M145" s="92">
        <f t="shared" si="158"/>
        <v>1000</v>
      </c>
      <c r="N145" s="92">
        <f t="shared" si="158"/>
        <v>1000</v>
      </c>
      <c r="O145" s="92">
        <f t="shared" si="158"/>
        <v>1000</v>
      </c>
      <c r="P145" s="92">
        <f t="shared" si="158"/>
        <v>1000</v>
      </c>
      <c r="Q145" s="92">
        <f t="shared" si="158"/>
        <v>1000</v>
      </c>
      <c r="R145" s="92">
        <f t="shared" si="158"/>
        <v>1000</v>
      </c>
      <c r="S145" s="92">
        <f t="shared" si="158"/>
        <v>1000</v>
      </c>
      <c r="T145" s="92">
        <f t="shared" si="158"/>
        <v>1000</v>
      </c>
      <c r="U145" s="92">
        <f t="shared" si="158"/>
        <v>1000</v>
      </c>
      <c r="V145" s="93">
        <f t="shared" si="159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58"/>
        <v>30000</v>
      </c>
      <c r="K146" s="92">
        <f t="shared" si="158"/>
        <v>30000</v>
      </c>
      <c r="L146" s="92">
        <f t="shared" si="158"/>
        <v>30000</v>
      </c>
      <c r="M146" s="92">
        <f t="shared" si="158"/>
        <v>30000</v>
      </c>
      <c r="N146" s="92">
        <f t="shared" si="158"/>
        <v>30000</v>
      </c>
      <c r="O146" s="92">
        <f t="shared" si="158"/>
        <v>-4000</v>
      </c>
      <c r="P146" s="92">
        <f t="shared" si="158"/>
        <v>30000</v>
      </c>
      <c r="Q146" s="92">
        <f t="shared" si="158"/>
        <v>30000</v>
      </c>
      <c r="R146" s="92">
        <f t="shared" si="158"/>
        <v>30000</v>
      </c>
      <c r="S146" s="92">
        <f t="shared" si="158"/>
        <v>30000</v>
      </c>
      <c r="T146" s="92">
        <f t="shared" si="158"/>
        <v>30000</v>
      </c>
      <c r="U146" s="92">
        <f t="shared" si="158"/>
        <v>30000</v>
      </c>
      <c r="V146" s="93">
        <f t="shared" si="159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58"/>
        <v>4000</v>
      </c>
      <c r="K147" s="92">
        <f t="shared" si="158"/>
        <v>4000</v>
      </c>
      <c r="L147" s="92">
        <f t="shared" si="158"/>
        <v>4000</v>
      </c>
      <c r="M147" s="92">
        <f t="shared" si="158"/>
        <v>4000</v>
      </c>
      <c r="N147" s="92">
        <f t="shared" si="158"/>
        <v>4000</v>
      </c>
      <c r="O147" s="92">
        <f t="shared" si="158"/>
        <v>4000</v>
      </c>
      <c r="P147" s="92">
        <f t="shared" si="158"/>
        <v>4000</v>
      </c>
      <c r="Q147" s="92">
        <f t="shared" si="158"/>
        <v>4000</v>
      </c>
      <c r="R147" s="92">
        <f t="shared" si="158"/>
        <v>4000</v>
      </c>
      <c r="S147" s="92">
        <f t="shared" si="158"/>
        <v>4000</v>
      </c>
      <c r="T147" s="92">
        <f t="shared" si="158"/>
        <v>4000</v>
      </c>
      <c r="U147" s="92">
        <f t="shared" si="158"/>
        <v>4000</v>
      </c>
      <c r="V147" s="93">
        <f t="shared" si="159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58"/>
        <v>4000</v>
      </c>
      <c r="K148" s="92">
        <f t="shared" si="158"/>
        <v>4000</v>
      </c>
      <c r="L148" s="92">
        <f t="shared" si="158"/>
        <v>4000</v>
      </c>
      <c r="M148" s="92">
        <f t="shared" si="158"/>
        <v>4000</v>
      </c>
      <c r="N148" s="92">
        <f t="shared" si="158"/>
        <v>4000</v>
      </c>
      <c r="O148" s="92">
        <f t="shared" si="158"/>
        <v>-1000</v>
      </c>
      <c r="P148" s="92">
        <f t="shared" si="158"/>
        <v>4000</v>
      </c>
      <c r="Q148" s="92">
        <f t="shared" si="158"/>
        <v>4000</v>
      </c>
      <c r="R148" s="92">
        <f t="shared" si="158"/>
        <v>4000</v>
      </c>
      <c r="S148" s="92">
        <f t="shared" si="158"/>
        <v>4000</v>
      </c>
      <c r="T148" s="92">
        <f t="shared" si="158"/>
        <v>4000</v>
      </c>
      <c r="U148" s="92">
        <f t="shared" si="158"/>
        <v>4000</v>
      </c>
      <c r="V148" s="93">
        <f t="shared" si="159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58"/>
        <v>27000</v>
      </c>
      <c r="K149" s="92">
        <f t="shared" si="158"/>
        <v>27000</v>
      </c>
      <c r="L149" s="92">
        <f t="shared" si="158"/>
        <v>27000</v>
      </c>
      <c r="M149" s="92">
        <f t="shared" si="158"/>
        <v>27000</v>
      </c>
      <c r="N149" s="92">
        <f t="shared" si="158"/>
        <v>27000</v>
      </c>
      <c r="O149" s="92">
        <f t="shared" si="158"/>
        <v>27000</v>
      </c>
      <c r="P149" s="92">
        <f t="shared" si="158"/>
        <v>27000</v>
      </c>
      <c r="Q149" s="92">
        <f t="shared" si="158"/>
        <v>27000</v>
      </c>
      <c r="R149" s="92">
        <f t="shared" si="158"/>
        <v>27000</v>
      </c>
      <c r="S149" s="92">
        <f t="shared" si="158"/>
        <v>27000</v>
      </c>
      <c r="T149" s="92">
        <f t="shared" si="158"/>
        <v>27000</v>
      </c>
      <c r="U149" s="92">
        <f t="shared" si="158"/>
        <v>27000</v>
      </c>
      <c r="V149" s="93">
        <f t="shared" si="159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0">ROUND(K122,-$F$131)</f>
        <v>0</v>
      </c>
      <c r="L151" s="92">
        <f t="shared" si="160"/>
        <v>0</v>
      </c>
      <c r="M151" s="92">
        <f t="shared" si="160"/>
        <v>0</v>
      </c>
      <c r="N151" s="92">
        <f t="shared" si="160"/>
        <v>0</v>
      </c>
      <c r="O151" s="92">
        <f t="shared" si="160"/>
        <v>0</v>
      </c>
      <c r="P151" s="92">
        <f t="shared" si="160"/>
        <v>0</v>
      </c>
      <c r="Q151" s="92">
        <f t="shared" si="160"/>
        <v>0</v>
      </c>
      <c r="R151" s="92">
        <f t="shared" si="160"/>
        <v>0</v>
      </c>
      <c r="S151" s="92">
        <f t="shared" si="160"/>
        <v>0</v>
      </c>
      <c r="T151" s="92">
        <f t="shared" si="160"/>
        <v>0</v>
      </c>
      <c r="U151" s="92">
        <f t="shared" si="160"/>
        <v>0</v>
      </c>
      <c r="V151" s="93">
        <f t="shared" si="159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1">ROUND(J123,-$F$131)</f>
        <v>0</v>
      </c>
      <c r="K152" s="92">
        <f t="shared" si="161"/>
        <v>0</v>
      </c>
      <c r="L152" s="92">
        <f t="shared" si="161"/>
        <v>0</v>
      </c>
      <c r="M152" s="92">
        <f t="shared" si="161"/>
        <v>0</v>
      </c>
      <c r="N152" s="92">
        <f t="shared" si="161"/>
        <v>0</v>
      </c>
      <c r="O152" s="92">
        <f t="shared" si="161"/>
        <v>0</v>
      </c>
      <c r="P152" s="92">
        <f t="shared" si="161"/>
        <v>0</v>
      </c>
      <c r="Q152" s="92">
        <f t="shared" si="161"/>
        <v>0</v>
      </c>
      <c r="R152" s="92">
        <f t="shared" si="161"/>
        <v>0</v>
      </c>
      <c r="S152" s="92">
        <f t="shared" si="161"/>
        <v>0</v>
      </c>
      <c r="T152" s="92">
        <f t="shared" si="161"/>
        <v>0</v>
      </c>
      <c r="U152" s="92">
        <f t="shared" si="161"/>
        <v>0</v>
      </c>
      <c r="V152" s="93">
        <f t="shared" si="159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1"/>
        <v>0</v>
      </c>
      <c r="K153" s="92">
        <f t="shared" si="161"/>
        <v>0</v>
      </c>
      <c r="L153" s="92">
        <f t="shared" si="161"/>
        <v>0</v>
      </c>
      <c r="M153" s="92">
        <f t="shared" si="161"/>
        <v>0</v>
      </c>
      <c r="N153" s="92">
        <f t="shared" si="161"/>
        <v>0</v>
      </c>
      <c r="O153" s="92">
        <f t="shared" si="161"/>
        <v>0</v>
      </c>
      <c r="P153" s="92">
        <f t="shared" si="161"/>
        <v>0</v>
      </c>
      <c r="Q153" s="92">
        <f t="shared" si="161"/>
        <v>0</v>
      </c>
      <c r="R153" s="92">
        <f t="shared" si="161"/>
        <v>0</v>
      </c>
      <c r="S153" s="92">
        <f t="shared" si="161"/>
        <v>0</v>
      </c>
      <c r="T153" s="92">
        <f t="shared" si="161"/>
        <v>0</v>
      </c>
      <c r="U153" s="92">
        <f t="shared" si="161"/>
        <v>0</v>
      </c>
      <c r="V153" s="93">
        <f t="shared" si="159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1"/>
        <v>0</v>
      </c>
      <c r="K154" s="92">
        <f t="shared" si="161"/>
        <v>0</v>
      </c>
      <c r="L154" s="92">
        <f t="shared" si="161"/>
        <v>0</v>
      </c>
      <c r="M154" s="92">
        <f t="shared" si="161"/>
        <v>0</v>
      </c>
      <c r="N154" s="92">
        <f t="shared" si="161"/>
        <v>0</v>
      </c>
      <c r="O154" s="92">
        <f t="shared" si="161"/>
        <v>0</v>
      </c>
      <c r="P154" s="92">
        <f t="shared" si="161"/>
        <v>0</v>
      </c>
      <c r="Q154" s="92">
        <f t="shared" si="161"/>
        <v>0</v>
      </c>
      <c r="R154" s="92">
        <f t="shared" si="161"/>
        <v>0</v>
      </c>
      <c r="S154" s="92">
        <f t="shared" si="161"/>
        <v>0</v>
      </c>
      <c r="T154" s="92">
        <f t="shared" si="161"/>
        <v>0</v>
      </c>
      <c r="U154" s="92">
        <f t="shared" si="161"/>
        <v>0</v>
      </c>
      <c r="V154" s="93">
        <f t="shared" si="159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1"/>
        <v>0</v>
      </c>
      <c r="K155" s="92">
        <f t="shared" si="161"/>
        <v>0</v>
      </c>
      <c r="L155" s="92">
        <f t="shared" si="161"/>
        <v>0</v>
      </c>
      <c r="M155" s="92">
        <f t="shared" si="161"/>
        <v>0</v>
      </c>
      <c r="N155" s="92">
        <f t="shared" si="161"/>
        <v>0</v>
      </c>
      <c r="O155" s="92">
        <f t="shared" si="161"/>
        <v>0</v>
      </c>
      <c r="P155" s="92">
        <f t="shared" si="161"/>
        <v>0</v>
      </c>
      <c r="Q155" s="92">
        <f t="shared" si="161"/>
        <v>0</v>
      </c>
      <c r="R155" s="92">
        <f t="shared" si="161"/>
        <v>0</v>
      </c>
      <c r="S155" s="92">
        <f t="shared" si="161"/>
        <v>0</v>
      </c>
      <c r="T155" s="92">
        <f t="shared" si="161"/>
        <v>0</v>
      </c>
      <c r="U155" s="92">
        <f t="shared" si="161"/>
        <v>0</v>
      </c>
      <c r="V155" s="93">
        <f t="shared" si="159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2">SUM(K132:K155)</f>
        <v>301000</v>
      </c>
      <c r="L156" s="93">
        <f t="shared" si="162"/>
        <v>301000</v>
      </c>
      <c r="M156" s="93">
        <f t="shared" si="162"/>
        <v>301000</v>
      </c>
      <c r="N156" s="93">
        <f t="shared" si="162"/>
        <v>301000</v>
      </c>
      <c r="O156" s="93">
        <f t="shared" si="162"/>
        <v>-8000</v>
      </c>
      <c r="P156" s="93">
        <f t="shared" si="162"/>
        <v>301000</v>
      </c>
      <c r="Q156" s="93">
        <f t="shared" si="162"/>
        <v>301000</v>
      </c>
      <c r="R156" s="93">
        <f t="shared" si="162"/>
        <v>301000</v>
      </c>
      <c r="S156" s="93">
        <f t="shared" si="162"/>
        <v>301000</v>
      </c>
      <c r="T156" s="93">
        <f t="shared" si="162"/>
        <v>301000</v>
      </c>
      <c r="U156" s="93">
        <f t="shared" si="162"/>
        <v>301000</v>
      </c>
      <c r="V156" s="93">
        <f t="shared" si="162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3">ROUND($V$158*(J156/$V$156),-$F$131)</f>
        <v>121000</v>
      </c>
      <c r="K158" s="92">
        <f t="shared" si="163"/>
        <v>121000</v>
      </c>
      <c r="L158" s="92">
        <f>ROUND($V$158*(L156/$V$156),-$F$131)</f>
        <v>121000</v>
      </c>
      <c r="M158" s="92">
        <f t="shared" ref="M158:T158" si="164">ROUND($V$158*(M156/$V$156),-$F$131)</f>
        <v>121000</v>
      </c>
      <c r="N158" s="92">
        <f t="shared" si="164"/>
        <v>121000</v>
      </c>
      <c r="O158" s="92">
        <f t="shared" si="164"/>
        <v>-3000</v>
      </c>
      <c r="P158" s="92">
        <f t="shared" si="164"/>
        <v>121000</v>
      </c>
      <c r="Q158" s="92">
        <f t="shared" si="164"/>
        <v>121000</v>
      </c>
      <c r="R158" s="92">
        <f t="shared" si="164"/>
        <v>121000</v>
      </c>
      <c r="S158" s="92">
        <f t="shared" si="164"/>
        <v>121000</v>
      </c>
      <c r="T158" s="92">
        <f t="shared" si="164"/>
        <v>121000</v>
      </c>
      <c r="U158" s="92">
        <f>ROUND($V$158*(U156/$V$156),-$F$131)</f>
        <v>121000</v>
      </c>
      <c r="V158" s="93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5">ROUND($V$159*(J156/$V$156),-$F$131)</f>
        <v>-93000</v>
      </c>
      <c r="K159" s="92">
        <f t="shared" si="165"/>
        <v>-93000</v>
      </c>
      <c r="L159" s="92">
        <f>ROUND($V$159*(L156/$V$156),-$F$131)</f>
        <v>-93000</v>
      </c>
      <c r="M159" s="92">
        <f t="shared" ref="M159:T159" si="166">ROUND($V$159*(M156/$V$156),-$F$131)</f>
        <v>-93000</v>
      </c>
      <c r="N159" s="92">
        <f t="shared" si="166"/>
        <v>-93000</v>
      </c>
      <c r="O159" s="92">
        <f t="shared" si="166"/>
        <v>2000</v>
      </c>
      <c r="P159" s="92">
        <f t="shared" si="166"/>
        <v>-93000</v>
      </c>
      <c r="Q159" s="92">
        <f t="shared" si="166"/>
        <v>-93000</v>
      </c>
      <c r="R159" s="92">
        <f t="shared" si="166"/>
        <v>-93000</v>
      </c>
      <c r="S159" s="92">
        <f t="shared" si="166"/>
        <v>-93000</v>
      </c>
      <c r="T159" s="92">
        <f t="shared" si="166"/>
        <v>-93000</v>
      </c>
      <c r="U159" s="92">
        <f>ROUND($V$159*(U156/$V$156),-$F$131)</f>
        <v>-93000</v>
      </c>
      <c r="V159" s="93">
        <f>AB87</f>
        <v>-1024000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67">SUM(J158:J159)</f>
        <v>28000</v>
      </c>
      <c r="K160" s="93">
        <f t="shared" si="167"/>
        <v>28000</v>
      </c>
      <c r="L160" s="93">
        <f>SUM(L158:L159)</f>
        <v>28000</v>
      </c>
      <c r="M160" s="93">
        <f t="shared" ref="M160:U160" si="168">SUM(M158:M159)</f>
        <v>28000</v>
      </c>
      <c r="N160" s="93">
        <f t="shared" si="168"/>
        <v>28000</v>
      </c>
      <c r="O160" s="93">
        <f t="shared" si="168"/>
        <v>-1000</v>
      </c>
      <c r="P160" s="93">
        <f t="shared" si="168"/>
        <v>28000</v>
      </c>
      <c r="Q160" s="93">
        <f t="shared" si="168"/>
        <v>28000</v>
      </c>
      <c r="R160" s="93">
        <f t="shared" si="168"/>
        <v>28000</v>
      </c>
      <c r="S160" s="93">
        <f t="shared" si="168"/>
        <v>28000</v>
      </c>
      <c r="T160" s="93">
        <f t="shared" si="168"/>
        <v>28000</v>
      </c>
      <c r="U160" s="93">
        <f t="shared" si="168"/>
        <v>28000</v>
      </c>
      <c r="V160" s="93">
        <f>SUM(V158:V159)</f>
        <v>299000</v>
      </c>
    </row>
  </sheetData>
  <mergeCells count="6">
    <mergeCell ref="AB1:AB2"/>
    <mergeCell ref="T1:V1"/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zoomScale="80" zoomScaleNormal="80" workbookViewId="0">
      <pane xSplit="9" ySplit="3" topLeftCell="K4" activePane="bottomRight" state="frozen"/>
      <selection pane="topRight" activeCell="K1" sqref="K1"/>
      <selection pane="bottomLeft" activeCell="A4" sqref="A4"/>
      <selection pane="bottomRight" activeCell="AB94" sqref="AB94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1.85546875" style="13" customWidth="1"/>
    <col min="29" max="29" width="4.85546875" style="13" bestFit="1" customWidth="1"/>
    <col min="30" max="16384" width="11.42578125" style="13"/>
  </cols>
  <sheetData>
    <row r="1" spans="1:29" ht="12.75" customHeight="1" x14ac:dyDescent="0.2">
      <c r="B1" s="10"/>
      <c r="C1" s="3" t="s">
        <v>80</v>
      </c>
      <c r="D1" s="11"/>
      <c r="E1" s="12"/>
      <c r="F1" s="11"/>
      <c r="I1" s="14"/>
      <c r="T1" s="109" t="s">
        <v>82</v>
      </c>
      <c r="U1" s="109"/>
      <c r="V1" s="109"/>
      <c r="W1" s="14"/>
      <c r="X1" s="108" t="s">
        <v>109</v>
      </c>
      <c r="Y1" s="108" t="s">
        <v>110</v>
      </c>
      <c r="Z1" s="108" t="s">
        <v>111</v>
      </c>
      <c r="AA1" s="108" t="s">
        <v>112</v>
      </c>
      <c r="AB1" s="108" t="s">
        <v>113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8"/>
      <c r="Y2" s="108"/>
      <c r="Z2" s="108"/>
      <c r="AA2" s="108"/>
      <c r="AB2" s="108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/>
      <c r="Z3" s="101"/>
      <c r="AA3" s="101">
        <v>9111</v>
      </c>
      <c r="AB3" s="101">
        <v>9052</v>
      </c>
      <c r="AC3" s="101"/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5">
        <v>0.4</v>
      </c>
      <c r="Z5" s="106">
        <v>0.45</v>
      </c>
      <c r="AA5" s="15">
        <f>ROUND(X5*Y5,-$F$131)</f>
        <v>171000</v>
      </c>
      <c r="AB5" s="15">
        <f>ROUND(X5*(Z5-Y5),-$F$131)</f>
        <v>21000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5">
        <v>0.4</v>
      </c>
      <c r="Z6" s="106"/>
      <c r="AA6" s="15">
        <f t="shared" ref="AA6:AA69" si="15">ROUND(X6*Y6,-$F$131)</f>
        <v>0</v>
      </c>
      <c r="AB6" s="15">
        <f t="shared" ref="AB6:AB69" si="16">ROUND(X6*(Z6-Y6),-$F$131)</f>
        <v>0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5">
        <v>0.4</v>
      </c>
      <c r="Z7" s="106"/>
      <c r="AA7" s="15">
        <f t="shared" si="15"/>
        <v>0</v>
      </c>
      <c r="AB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5">
        <v>0.4</v>
      </c>
      <c r="Z8" s="106"/>
      <c r="AA8" s="15">
        <f t="shared" si="15"/>
        <v>0</v>
      </c>
      <c r="AB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5">
        <v>0.4</v>
      </c>
      <c r="Z9" s="106"/>
      <c r="AA9" s="15">
        <f t="shared" si="15"/>
        <v>0</v>
      </c>
      <c r="AB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5">
        <v>0.4</v>
      </c>
      <c r="Z10" s="106"/>
      <c r="AA10" s="15">
        <f t="shared" si="15"/>
        <v>0</v>
      </c>
      <c r="AB10" s="15">
        <f t="shared" si="16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5">
        <v>0.4</v>
      </c>
      <c r="Z11" s="106"/>
      <c r="AA11" s="15">
        <f t="shared" si="15"/>
        <v>0</v>
      </c>
      <c r="AB11" s="15">
        <f t="shared" si="16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5">
        <v>0.4</v>
      </c>
      <c r="Z12" s="106"/>
      <c r="AA12" s="15">
        <f t="shared" si="15"/>
        <v>0</v>
      </c>
      <c r="AB12" s="15">
        <f t="shared" si="16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5">
        <v>0.4</v>
      </c>
      <c r="Z13" s="106"/>
      <c r="AA13" s="15">
        <f t="shared" si="15"/>
        <v>0</v>
      </c>
      <c r="AB13" s="15">
        <f t="shared" si="16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5">
        <v>0.4</v>
      </c>
      <c r="Z14" s="106"/>
      <c r="AA14" s="15">
        <f t="shared" si="15"/>
        <v>0</v>
      </c>
      <c r="AB14" s="15">
        <f t="shared" si="16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5">
        <v>0.4</v>
      </c>
      <c r="Z15" s="106"/>
      <c r="AA15" s="15">
        <f t="shared" si="15"/>
        <v>0</v>
      </c>
      <c r="AB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5"/>
      <c r="Z16" s="107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7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4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5">
        <v>0.4</v>
      </c>
      <c r="Z19" s="106">
        <v>0.25</v>
      </c>
      <c r="AA19" s="15">
        <f t="shared" si="15"/>
        <v>171000</v>
      </c>
      <c r="AB19" s="15">
        <f t="shared" si="16"/>
        <v>-64000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5">
        <v>0.4</v>
      </c>
      <c r="Z20" s="106"/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5">
        <v>0.4</v>
      </c>
      <c r="Z21" s="106"/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5">
        <v>0.4</v>
      </c>
      <c r="Z22" s="106"/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5">
        <v>0.4</v>
      </c>
      <c r="Z23" s="106"/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5">
        <v>0.4</v>
      </c>
      <c r="Z24" s="106"/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5">
        <v>0.4</v>
      </c>
      <c r="Z25" s="106"/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5">
        <v>0.4</v>
      </c>
      <c r="Z26" s="106"/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5">
        <v>0.4</v>
      </c>
      <c r="Z27" s="106"/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5">
        <v>0.4</v>
      </c>
      <c r="Z28" s="106"/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5">
        <v>0.4</v>
      </c>
      <c r="Z29" s="106"/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5">
        <v>0.4</v>
      </c>
      <c r="Z30" s="106"/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27283.399999999998</v>
      </c>
      <c r="K31" s="36">
        <f t="shared" si="19"/>
        <v>27283.399999999998</v>
      </c>
      <c r="L31" s="36">
        <f t="shared" si="19"/>
        <v>27283.399999999998</v>
      </c>
      <c r="M31" s="36">
        <f t="shared" si="19"/>
        <v>27283.399999999998</v>
      </c>
      <c r="N31" s="36">
        <f t="shared" si="19"/>
        <v>27283.399999999998</v>
      </c>
      <c r="O31" s="36">
        <f t="shared" si="19"/>
        <v>-4197.4461538461546</v>
      </c>
      <c r="P31" s="36">
        <f t="shared" si="19"/>
        <v>27283.399999999998</v>
      </c>
      <c r="Q31" s="36">
        <f t="shared" si="19"/>
        <v>27283.399999999998</v>
      </c>
      <c r="R31" s="36">
        <f t="shared" si="19"/>
        <v>27283.399999999998</v>
      </c>
      <c r="S31" s="36">
        <f t="shared" si="19"/>
        <v>27283.399999999998</v>
      </c>
      <c r="T31" s="36">
        <f t="shared" si="19"/>
        <v>27283.399999999998</v>
      </c>
      <c r="U31" s="36">
        <f t="shared" si="19"/>
        <v>27283.399999999998</v>
      </c>
      <c r="V31" s="36">
        <f t="shared" si="19"/>
        <v>295919.95384615386</v>
      </c>
      <c r="W31" s="14"/>
      <c r="X31" s="15"/>
      <c r="Y31" s="105"/>
      <c r="Z31" s="107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7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105">
        <v>0.4</v>
      </c>
      <c r="Z33" s="106"/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105">
        <v>0.4</v>
      </c>
      <c r="Z34" s="106"/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105">
        <v>0.4</v>
      </c>
      <c r="Z35" s="106"/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105">
        <v>0.4</v>
      </c>
      <c r="Z36" s="106"/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105">
        <v>0.4</v>
      </c>
      <c r="Z37" s="106"/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105">
        <v>0.4</v>
      </c>
      <c r="Z38" s="106"/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105"/>
      <c r="Z39" s="107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4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6">E41*H41</f>
        <v>27283.399999999998</v>
      </c>
      <c r="K41" s="15">
        <f t="shared" ref="K41:K46" si="37">E41*H41</f>
        <v>27283.399999999998</v>
      </c>
      <c r="L41" s="15">
        <f t="shared" ref="L41:L46" si="38">E41*H41</f>
        <v>27283.399999999998</v>
      </c>
      <c r="M41" s="15">
        <f t="shared" ref="M41:M46" si="39">E41*H41</f>
        <v>27283.399999999998</v>
      </c>
      <c r="N41" s="15">
        <f t="shared" ref="N41:N46" si="40">E41*I41</f>
        <v>27283.399999999998</v>
      </c>
      <c r="O41" s="15">
        <f t="shared" ref="O41:O46" si="41">(I41-(I41*12/260*25))*E41</f>
        <v>-4197.4461538461546</v>
      </c>
      <c r="P41" s="15">
        <f t="shared" ref="P41:P46" si="42">E41*I41</f>
        <v>27283.399999999998</v>
      </c>
      <c r="Q41" s="15">
        <f t="shared" ref="Q41:Q46" si="43">E41*I41</f>
        <v>27283.399999999998</v>
      </c>
      <c r="R41" s="15">
        <f t="shared" ref="R41:R46" si="44">E41*I41</f>
        <v>27283.399999999998</v>
      </c>
      <c r="S41" s="15">
        <f t="shared" ref="S41:S46" si="45">E41*I41</f>
        <v>27283.399999999998</v>
      </c>
      <c r="T41" s="15">
        <f t="shared" ref="T41:T46" si="46">E41*I41</f>
        <v>27283.399999999998</v>
      </c>
      <c r="U41" s="15">
        <f t="shared" ref="U41:U46" si="47">E41*I41</f>
        <v>27283.399999999998</v>
      </c>
      <c r="V41" s="15">
        <f t="shared" ref="V41:V46" si="48">SUM(J41:U41)</f>
        <v>295919.95384615386</v>
      </c>
      <c r="W41" s="14"/>
      <c r="X41" s="15">
        <f t="shared" si="14"/>
        <v>427000</v>
      </c>
      <c r="Y41" s="105">
        <v>0.4</v>
      </c>
      <c r="Z41" s="106"/>
      <c r="AA41" s="15">
        <f t="shared" si="15"/>
        <v>171000</v>
      </c>
      <c r="AB41" s="15">
        <f t="shared" si="16"/>
        <v>-171000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105">
        <v>0.4</v>
      </c>
      <c r="Z42" s="106"/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105">
        <v>0.4</v>
      </c>
      <c r="Z43" s="106"/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105">
        <v>0.4</v>
      </c>
      <c r="Z44" s="106"/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105">
        <v>0.4</v>
      </c>
      <c r="Z45" s="106"/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105">
        <v>0.4</v>
      </c>
      <c r="Z46" s="106"/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49">SUM(K41:K46)</f>
        <v>27283.399999999998</v>
      </c>
      <c r="L47" s="36">
        <f t="shared" si="49"/>
        <v>27283.399999999998</v>
      </c>
      <c r="M47" s="36">
        <f t="shared" si="49"/>
        <v>27283.399999999998</v>
      </c>
      <c r="N47" s="36">
        <f t="shared" si="49"/>
        <v>27283.399999999998</v>
      </c>
      <c r="O47" s="36">
        <f t="shared" si="49"/>
        <v>-4197.4461538461546</v>
      </c>
      <c r="P47" s="36">
        <f t="shared" si="49"/>
        <v>27283.399999999998</v>
      </c>
      <c r="Q47" s="36">
        <f t="shared" si="49"/>
        <v>27283.399999999998</v>
      </c>
      <c r="R47" s="36">
        <f t="shared" si="49"/>
        <v>27283.399999999998</v>
      </c>
      <c r="S47" s="36">
        <f t="shared" si="49"/>
        <v>27283.399999999998</v>
      </c>
      <c r="T47" s="36">
        <f t="shared" si="49"/>
        <v>27283.399999999998</v>
      </c>
      <c r="U47" s="36">
        <f t="shared" si="49"/>
        <v>27283.399999999998</v>
      </c>
      <c r="V47" s="36">
        <f t="shared" si="49"/>
        <v>295919.95384615386</v>
      </c>
      <c r="W47" s="14"/>
      <c r="X47" s="15"/>
      <c r="Y47" s="105"/>
      <c r="Z47" s="107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7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105">
        <v>0.4</v>
      </c>
      <c r="Z49" s="106"/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1"/>
        <v>47450</v>
      </c>
      <c r="K50" s="15">
        <f t="shared" si="52"/>
        <v>47450</v>
      </c>
      <c r="L50" s="15">
        <f t="shared" si="53"/>
        <v>47450</v>
      </c>
      <c r="M50" s="15">
        <f t="shared" si="54"/>
        <v>47450</v>
      </c>
      <c r="N50" s="15">
        <f t="shared" si="55"/>
        <v>47450</v>
      </c>
      <c r="O50" s="15">
        <f t="shared" si="56"/>
        <v>-7300</v>
      </c>
      <c r="P50" s="15">
        <f t="shared" si="57"/>
        <v>47450</v>
      </c>
      <c r="Q50" s="15">
        <f t="shared" si="58"/>
        <v>47450</v>
      </c>
      <c r="R50" s="15">
        <f t="shared" si="59"/>
        <v>47450</v>
      </c>
      <c r="S50" s="15">
        <f t="shared" si="60"/>
        <v>47450</v>
      </c>
      <c r="T50" s="15">
        <f t="shared" si="61"/>
        <v>47450</v>
      </c>
      <c r="U50" s="15">
        <f t="shared" si="62"/>
        <v>47450</v>
      </c>
      <c r="V50" s="15">
        <f t="shared" si="63"/>
        <v>514650</v>
      </c>
      <c r="W50" s="14"/>
      <c r="X50" s="15">
        <f t="shared" si="14"/>
        <v>742000</v>
      </c>
      <c r="Y50" s="105">
        <v>0.4</v>
      </c>
      <c r="Z50" s="106"/>
      <c r="AA50" s="15">
        <f t="shared" si="15"/>
        <v>297000</v>
      </c>
      <c r="AB50" s="15">
        <f t="shared" si="16"/>
        <v>-297000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105">
        <v>0.4</v>
      </c>
      <c r="Z51" s="106"/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105">
        <v>0.4</v>
      </c>
      <c r="Z52" s="106"/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105">
        <v>0.4</v>
      </c>
      <c r="Z53" s="106"/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105">
        <v>0.4</v>
      </c>
      <c r="Z54" s="106"/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4">SUM(K49:K54)</f>
        <v>47450</v>
      </c>
      <c r="L55" s="36">
        <f t="shared" si="64"/>
        <v>47450</v>
      </c>
      <c r="M55" s="36">
        <f t="shared" si="64"/>
        <v>47450</v>
      </c>
      <c r="N55" s="36">
        <f t="shared" si="64"/>
        <v>47450</v>
      </c>
      <c r="O55" s="36">
        <f t="shared" si="64"/>
        <v>-7300</v>
      </c>
      <c r="P55" s="36">
        <f t="shared" si="64"/>
        <v>47450</v>
      </c>
      <c r="Q55" s="36">
        <f t="shared" si="64"/>
        <v>47450</v>
      </c>
      <c r="R55" s="36">
        <f t="shared" si="64"/>
        <v>47450</v>
      </c>
      <c r="S55" s="36">
        <f t="shared" si="64"/>
        <v>47450</v>
      </c>
      <c r="T55" s="36">
        <f t="shared" si="64"/>
        <v>47450</v>
      </c>
      <c r="U55" s="36">
        <f t="shared" si="64"/>
        <v>47450</v>
      </c>
      <c r="V55" s="36">
        <f t="shared" si="64"/>
        <v>514650</v>
      </c>
      <c r="W55" s="14"/>
      <c r="X55" s="15"/>
      <c r="Y55" s="105"/>
      <c r="Z55" s="107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7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6">E57*H57</f>
        <v>27283.399999999998</v>
      </c>
      <c r="K57" s="15">
        <f t="shared" ref="K57:K62" si="67">E57*H57</f>
        <v>27283.399999999998</v>
      </c>
      <c r="L57" s="15">
        <f t="shared" ref="L57:L62" si="68">E57*H57</f>
        <v>27283.399999999998</v>
      </c>
      <c r="M57" s="15">
        <f t="shared" ref="M57:M62" si="69">E57*H57</f>
        <v>27283.399999999998</v>
      </c>
      <c r="N57" s="15">
        <f t="shared" ref="N57:N62" si="70">E57*I57</f>
        <v>27283.399999999998</v>
      </c>
      <c r="O57" s="15">
        <f t="shared" ref="O57:O62" si="71">(I57-(I57*12/260*25))*E57</f>
        <v>-4197.4461538461546</v>
      </c>
      <c r="P57" s="15">
        <f t="shared" ref="P57:P62" si="72">E57*I57</f>
        <v>27283.399999999998</v>
      </c>
      <c r="Q57" s="15">
        <f t="shared" ref="Q57:Q62" si="73">E57*I57</f>
        <v>27283.399999999998</v>
      </c>
      <c r="R57" s="15">
        <f t="shared" ref="R57:R62" si="74">E57*I57</f>
        <v>27283.399999999998</v>
      </c>
      <c r="S57" s="15">
        <f t="shared" ref="S57:S62" si="75">E57*I57</f>
        <v>27283.399999999998</v>
      </c>
      <c r="T57" s="15">
        <f t="shared" ref="T57:T62" si="76">E57*I57</f>
        <v>27283.399999999998</v>
      </c>
      <c r="U57" s="15">
        <f t="shared" ref="U57:U62" si="77">E57*I57</f>
        <v>27283.399999999998</v>
      </c>
      <c r="V57" s="15">
        <f t="shared" ref="V57:V62" si="78">SUM(J57:U57)</f>
        <v>295919.95384615386</v>
      </c>
      <c r="W57" s="14"/>
      <c r="X57" s="15">
        <f t="shared" si="14"/>
        <v>427000</v>
      </c>
      <c r="Y57" s="105">
        <v>0.4</v>
      </c>
      <c r="Z57" s="106"/>
      <c r="AA57" s="15">
        <f t="shared" si="15"/>
        <v>171000</v>
      </c>
      <c r="AB57" s="15">
        <f t="shared" si="16"/>
        <v>-171000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105">
        <v>0.4</v>
      </c>
      <c r="Z58" s="106"/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105">
        <v>0.4</v>
      </c>
      <c r="Z59" s="106"/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105">
        <v>0.4</v>
      </c>
      <c r="Z60" s="106"/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105">
        <v>0.4</v>
      </c>
      <c r="Z61" s="106"/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105">
        <v>0.4</v>
      </c>
      <c r="Z62" s="106"/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79">SUM(K57:K62)</f>
        <v>27283.399999999998</v>
      </c>
      <c r="L63" s="36">
        <f t="shared" si="79"/>
        <v>27283.399999999998</v>
      </c>
      <c r="M63" s="36">
        <f t="shared" si="79"/>
        <v>27283.399999999998</v>
      </c>
      <c r="N63" s="36">
        <f t="shared" si="79"/>
        <v>27283.399999999998</v>
      </c>
      <c r="O63" s="36">
        <f t="shared" si="79"/>
        <v>-4197.4461538461546</v>
      </c>
      <c r="P63" s="36">
        <f t="shared" si="79"/>
        <v>27283.399999999998</v>
      </c>
      <c r="Q63" s="36">
        <f t="shared" si="79"/>
        <v>27283.399999999998</v>
      </c>
      <c r="R63" s="36">
        <f t="shared" si="79"/>
        <v>27283.399999999998</v>
      </c>
      <c r="S63" s="36">
        <f t="shared" si="79"/>
        <v>27283.399999999998</v>
      </c>
      <c r="T63" s="36">
        <f t="shared" si="79"/>
        <v>27283.399999999998</v>
      </c>
      <c r="U63" s="36">
        <f t="shared" si="79"/>
        <v>27283.399999999998</v>
      </c>
      <c r="V63" s="36">
        <f t="shared" si="79"/>
        <v>295919.95384615386</v>
      </c>
      <c r="W63" s="14"/>
      <c r="X63" s="15"/>
      <c r="Y63" s="105"/>
      <c r="Z63" s="107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7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1">E65*H65</f>
        <v>27283.399999999998</v>
      </c>
      <c r="K65" s="15">
        <f t="shared" ref="K65:K70" si="82">E65*H65</f>
        <v>27283.399999999998</v>
      </c>
      <c r="L65" s="15">
        <f t="shared" ref="L65:L70" si="83">E65*H65</f>
        <v>27283.399999999998</v>
      </c>
      <c r="M65" s="15">
        <f t="shared" ref="M65:M70" si="84">E65*H65</f>
        <v>27283.399999999998</v>
      </c>
      <c r="N65" s="15">
        <f t="shared" ref="N65:N70" si="85">E65*I65</f>
        <v>27283.399999999998</v>
      </c>
      <c r="O65" s="15">
        <f t="shared" ref="O65:O70" si="86">(I65-(I65*12/260*25))*E65</f>
        <v>-4197.4461538461546</v>
      </c>
      <c r="P65" s="15">
        <f t="shared" ref="P65:P70" si="87">E65*I65</f>
        <v>27283.399999999998</v>
      </c>
      <c r="Q65" s="15">
        <f t="shared" ref="Q65:Q70" si="88">E65*I65</f>
        <v>27283.399999999998</v>
      </c>
      <c r="R65" s="15">
        <f t="shared" ref="R65:R70" si="89">E65*I65</f>
        <v>27283.399999999998</v>
      </c>
      <c r="S65" s="15">
        <f t="shared" ref="S65:S70" si="90">E65*I65</f>
        <v>27283.399999999998</v>
      </c>
      <c r="T65" s="15">
        <f t="shared" ref="T65:T70" si="91">E65*I65</f>
        <v>27283.399999999998</v>
      </c>
      <c r="U65" s="15">
        <f t="shared" ref="U65:U70" si="92">E65*I65</f>
        <v>27283.399999999998</v>
      </c>
      <c r="V65" s="15">
        <f t="shared" ref="V65:V70" si="93">SUM(J65:U65)</f>
        <v>295919.95384615386</v>
      </c>
      <c r="W65" s="14"/>
      <c r="X65" s="15">
        <f t="shared" si="14"/>
        <v>427000</v>
      </c>
      <c r="Y65" s="105">
        <v>0.4</v>
      </c>
      <c r="Z65" s="106"/>
      <c r="AA65" s="15">
        <f t="shared" si="15"/>
        <v>171000</v>
      </c>
      <c r="AB65" s="15">
        <f t="shared" si="16"/>
        <v>-171000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105">
        <v>0.4</v>
      </c>
      <c r="Z66" s="106"/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105">
        <v>0.4</v>
      </c>
      <c r="Z67" s="106"/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105">
        <v>0.4</v>
      </c>
      <c r="Z68" s="106"/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105">
        <v>0.4</v>
      </c>
      <c r="Z69" s="106"/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ROUND(V70*1.4417,-$F$131)</f>
        <v>0</v>
      </c>
      <c r="Y70" s="105">
        <v>0.4</v>
      </c>
      <c r="Z70" s="106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97">SUM(K65:K70)</f>
        <v>27283.399999999998</v>
      </c>
      <c r="L71" s="36">
        <f t="shared" si="97"/>
        <v>27283.399999999998</v>
      </c>
      <c r="M71" s="36">
        <f t="shared" si="97"/>
        <v>27283.399999999998</v>
      </c>
      <c r="N71" s="36">
        <f t="shared" si="97"/>
        <v>27283.399999999998</v>
      </c>
      <c r="O71" s="36">
        <f t="shared" si="97"/>
        <v>-4197.4461538461546</v>
      </c>
      <c r="P71" s="36">
        <f t="shared" si="97"/>
        <v>27283.399999999998</v>
      </c>
      <c r="Q71" s="36">
        <f t="shared" si="97"/>
        <v>27283.399999999998</v>
      </c>
      <c r="R71" s="36">
        <f t="shared" si="97"/>
        <v>27283.399999999998</v>
      </c>
      <c r="S71" s="36">
        <f t="shared" si="97"/>
        <v>27283.399999999998</v>
      </c>
      <c r="T71" s="36">
        <f t="shared" si="97"/>
        <v>27283.399999999998</v>
      </c>
      <c r="U71" s="36">
        <f t="shared" si="97"/>
        <v>27283.399999999998</v>
      </c>
      <c r="V71" s="36">
        <f t="shared" si="97"/>
        <v>295919.95384615386</v>
      </c>
      <c r="W71" s="14"/>
      <c r="X71" s="15"/>
      <c r="Y71" s="105"/>
      <c r="Z71" s="107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7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105">
        <v>0.4</v>
      </c>
      <c r="Z73" s="106"/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105">
        <v>0.4</v>
      </c>
      <c r="Z74" s="106"/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105">
        <v>0.4</v>
      </c>
      <c r="Z75" s="106"/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105">
        <v>0.4</v>
      </c>
      <c r="Z76" s="106"/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105">
        <v>0.4</v>
      </c>
      <c r="Z77" s="106"/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105">
        <v>0.4</v>
      </c>
      <c r="Z78" s="106"/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105"/>
      <c r="Z79" s="107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7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14">E81*H81</f>
        <v>27283.399999999998</v>
      </c>
      <c r="K81" s="15">
        <f t="shared" ref="K81:K86" si="115">E81*H81</f>
        <v>27283.399999999998</v>
      </c>
      <c r="L81" s="15">
        <f t="shared" ref="L81:L86" si="116">E81*H81</f>
        <v>27283.399999999998</v>
      </c>
      <c r="M81" s="15">
        <f t="shared" ref="M81:M86" si="117">E81*H81</f>
        <v>27283.399999999998</v>
      </c>
      <c r="N81" s="15">
        <f t="shared" ref="N81:N86" si="118">E81*I81</f>
        <v>27283.399999999998</v>
      </c>
      <c r="O81" s="15">
        <f t="shared" ref="O81:O86" si="119">(I81-(I81*12/260*25))*E81</f>
        <v>-4197.4461538461546</v>
      </c>
      <c r="P81" s="15">
        <f t="shared" ref="P81:P86" si="120">E81*I81</f>
        <v>27283.399999999998</v>
      </c>
      <c r="Q81" s="15">
        <f t="shared" ref="Q81:Q86" si="121">E81*I81</f>
        <v>27283.399999999998</v>
      </c>
      <c r="R81" s="15">
        <f t="shared" ref="R81:R86" si="122">E81*I81</f>
        <v>27283.399999999998</v>
      </c>
      <c r="S81" s="15">
        <f t="shared" ref="S81:S86" si="123">E81*I81</f>
        <v>27283.399999999998</v>
      </c>
      <c r="T81" s="15">
        <f t="shared" ref="T81:T86" si="124">E81*I81</f>
        <v>27283.399999999998</v>
      </c>
      <c r="U81" s="15">
        <f t="shared" ref="U81:U86" si="125">E81*I81</f>
        <v>27283.399999999998</v>
      </c>
      <c r="V81" s="15">
        <f t="shared" ref="V81:V86" si="126">SUM(J81:U81)</f>
        <v>295919.95384615386</v>
      </c>
      <c r="W81" s="14"/>
      <c r="X81" s="15">
        <f t="shared" si="94"/>
        <v>427000</v>
      </c>
      <c r="Y81" s="105">
        <v>0.4</v>
      </c>
      <c r="Z81" s="106"/>
      <c r="AA81" s="15">
        <f t="shared" si="95"/>
        <v>171000</v>
      </c>
      <c r="AB81" s="15">
        <f t="shared" si="96"/>
        <v>-171000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105">
        <v>0.4</v>
      </c>
      <c r="Z82" s="106"/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105">
        <v>0.4</v>
      </c>
      <c r="Z83" s="106"/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105">
        <v>0.4</v>
      </c>
      <c r="Z84" s="106"/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105">
        <v>0.4</v>
      </c>
      <c r="Z85" s="106"/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105">
        <v>0.4</v>
      </c>
      <c r="Z86" s="106"/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27">SUM(K81:K86)</f>
        <v>27283.399999999998</v>
      </c>
      <c r="L87" s="36">
        <f t="shared" si="127"/>
        <v>27283.399999999998</v>
      </c>
      <c r="M87" s="36">
        <f t="shared" si="127"/>
        <v>27283.399999999998</v>
      </c>
      <c r="N87" s="36">
        <f t="shared" si="127"/>
        <v>27283.399999999998</v>
      </c>
      <c r="O87" s="36">
        <f t="shared" si="127"/>
        <v>-4197.4461538461546</v>
      </c>
      <c r="P87" s="36">
        <f t="shared" si="127"/>
        <v>27283.399999999998</v>
      </c>
      <c r="Q87" s="36">
        <f t="shared" si="127"/>
        <v>27283.399999999998</v>
      </c>
      <c r="R87" s="36">
        <f t="shared" si="127"/>
        <v>27283.399999999998</v>
      </c>
      <c r="S87" s="36">
        <f t="shared" si="127"/>
        <v>27283.399999999998</v>
      </c>
      <c r="T87" s="36">
        <f t="shared" si="127"/>
        <v>27283.399999999998</v>
      </c>
      <c r="U87" s="36">
        <f t="shared" si="127"/>
        <v>27283.399999999998</v>
      </c>
      <c r="V87" s="36">
        <f t="shared" si="127"/>
        <v>295919.95384615386</v>
      </c>
      <c r="W87" s="14"/>
      <c r="X87" s="102">
        <f>SUM(X5:X86)</f>
        <v>3304000</v>
      </c>
      <c r="Y87" s="103"/>
      <c r="Z87" s="103"/>
      <c r="AA87" s="102">
        <f>SUM(AA5:AA86)</f>
        <v>1323000</v>
      </c>
      <c r="AB87" s="102">
        <f>SUM(AB5:AB86)</f>
        <v>-1024000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27283.399999999998</v>
      </c>
      <c r="K102" s="15">
        <f t="shared" si="130"/>
        <v>27283.399999999998</v>
      </c>
      <c r="L102" s="15">
        <f t="shared" si="130"/>
        <v>27283.399999999998</v>
      </c>
      <c r="M102" s="15">
        <f>M16</f>
        <v>27283.399999999998</v>
      </c>
      <c r="N102" s="15">
        <f t="shared" si="130"/>
        <v>27283.399999999998</v>
      </c>
      <c r="O102" s="15">
        <f t="shared" si="130"/>
        <v>-4197.4461538461546</v>
      </c>
      <c r="P102" s="15">
        <f t="shared" si="130"/>
        <v>27283.399999999998</v>
      </c>
      <c r="Q102" s="15">
        <f t="shared" si="130"/>
        <v>27283.399999999998</v>
      </c>
      <c r="R102" s="15">
        <f t="shared" si="130"/>
        <v>27283.399999999998</v>
      </c>
      <c r="S102" s="15">
        <f t="shared" si="130"/>
        <v>27283.399999999998</v>
      </c>
      <c r="T102" s="15">
        <f t="shared" si="130"/>
        <v>27283.399999999998</v>
      </c>
      <c r="U102" s="15">
        <f t="shared" si="130"/>
        <v>27283.399999999998</v>
      </c>
      <c r="V102" s="15">
        <f t="shared" ref="V102:V112" si="131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27283.399999999998</v>
      </c>
      <c r="K103" s="48">
        <f t="shared" si="132"/>
        <v>27283.399999999998</v>
      </c>
      <c r="L103" s="48">
        <f t="shared" si="132"/>
        <v>27283.399999999998</v>
      </c>
      <c r="M103" s="48">
        <f t="shared" si="132"/>
        <v>27283.399999999998</v>
      </c>
      <c r="N103" s="48">
        <f t="shared" si="132"/>
        <v>27283.399999999998</v>
      </c>
      <c r="O103" s="48">
        <f t="shared" si="132"/>
        <v>-4197.4461538461546</v>
      </c>
      <c r="P103" s="48">
        <f t="shared" si="132"/>
        <v>27283.399999999998</v>
      </c>
      <c r="Q103" s="48">
        <f t="shared" si="132"/>
        <v>27283.399999999998</v>
      </c>
      <c r="R103" s="48">
        <f t="shared" si="132"/>
        <v>27283.399999999998</v>
      </c>
      <c r="S103" s="48">
        <f t="shared" si="132"/>
        <v>27283.399999999998</v>
      </c>
      <c r="T103" s="48">
        <f t="shared" si="132"/>
        <v>27283.399999999998</v>
      </c>
      <c r="U103" s="48">
        <f t="shared" si="132"/>
        <v>27283.399999999998</v>
      </c>
      <c r="V103" s="15">
        <f t="shared" si="131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34">K47</f>
        <v>27283.399999999998</v>
      </c>
      <c r="L105" s="48">
        <f t="shared" si="134"/>
        <v>27283.399999999998</v>
      </c>
      <c r="M105" s="48">
        <f t="shared" si="134"/>
        <v>27283.399999999998</v>
      </c>
      <c r="N105" s="48">
        <f t="shared" si="134"/>
        <v>27283.399999999998</v>
      </c>
      <c r="O105" s="48">
        <f t="shared" si="134"/>
        <v>-4197.4461538461546</v>
      </c>
      <c r="P105" s="48">
        <f t="shared" si="134"/>
        <v>27283.399999999998</v>
      </c>
      <c r="Q105" s="48">
        <f t="shared" si="134"/>
        <v>27283.399999999998</v>
      </c>
      <c r="R105" s="48">
        <f t="shared" si="134"/>
        <v>27283.399999999998</v>
      </c>
      <c r="S105" s="48">
        <f t="shared" si="134"/>
        <v>27283.399999999998</v>
      </c>
      <c r="T105" s="48">
        <f t="shared" si="134"/>
        <v>27283.399999999998</v>
      </c>
      <c r="U105" s="48">
        <f t="shared" si="134"/>
        <v>27283.399999999998</v>
      </c>
      <c r="V105" s="15">
        <f t="shared" si="131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1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35">K55</f>
        <v>47450</v>
      </c>
      <c r="L108" s="48">
        <f t="shared" si="135"/>
        <v>47450</v>
      </c>
      <c r="M108" s="48">
        <f t="shared" si="135"/>
        <v>47450</v>
      </c>
      <c r="N108" s="48">
        <f t="shared" si="135"/>
        <v>47450</v>
      </c>
      <c r="O108" s="48">
        <f t="shared" si="135"/>
        <v>-7300</v>
      </c>
      <c r="P108" s="48">
        <f t="shared" si="135"/>
        <v>47450</v>
      </c>
      <c r="Q108" s="48">
        <f t="shared" si="135"/>
        <v>47450</v>
      </c>
      <c r="R108" s="48">
        <f t="shared" si="135"/>
        <v>47450</v>
      </c>
      <c r="S108" s="48">
        <f t="shared" si="135"/>
        <v>47450</v>
      </c>
      <c r="T108" s="48">
        <f t="shared" si="135"/>
        <v>47450</v>
      </c>
      <c r="U108" s="48">
        <f t="shared" si="135"/>
        <v>47450</v>
      </c>
      <c r="V108" s="55">
        <f t="shared" si="131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36">K63</f>
        <v>27283.399999999998</v>
      </c>
      <c r="L109" s="48">
        <f t="shared" si="136"/>
        <v>27283.399999999998</v>
      </c>
      <c r="M109" s="48">
        <f t="shared" si="136"/>
        <v>27283.399999999998</v>
      </c>
      <c r="N109" s="48">
        <f t="shared" si="136"/>
        <v>27283.399999999998</v>
      </c>
      <c r="O109" s="48">
        <f t="shared" si="136"/>
        <v>-4197.4461538461546</v>
      </c>
      <c r="P109" s="48">
        <f t="shared" si="136"/>
        <v>27283.399999999998</v>
      </c>
      <c r="Q109" s="48">
        <f t="shared" si="136"/>
        <v>27283.399999999998</v>
      </c>
      <c r="R109" s="48">
        <f t="shared" si="136"/>
        <v>27283.399999999998</v>
      </c>
      <c r="S109" s="48">
        <f t="shared" si="136"/>
        <v>27283.399999999998</v>
      </c>
      <c r="T109" s="48">
        <f t="shared" si="136"/>
        <v>27283.399999999998</v>
      </c>
      <c r="U109" s="48">
        <f t="shared" si="136"/>
        <v>27283.399999999998</v>
      </c>
      <c r="V109" s="55">
        <f t="shared" si="131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37">K71</f>
        <v>27283.399999999998</v>
      </c>
      <c r="L110" s="55">
        <f t="shared" si="137"/>
        <v>27283.399999999998</v>
      </c>
      <c r="M110" s="55">
        <f t="shared" si="137"/>
        <v>27283.399999999998</v>
      </c>
      <c r="N110" s="55">
        <f t="shared" si="137"/>
        <v>27283.399999999998</v>
      </c>
      <c r="O110" s="55">
        <f t="shared" si="137"/>
        <v>-4197.4461538461546</v>
      </c>
      <c r="P110" s="55">
        <f t="shared" si="137"/>
        <v>27283.399999999998</v>
      </c>
      <c r="Q110" s="55">
        <f t="shared" si="137"/>
        <v>27283.399999999998</v>
      </c>
      <c r="R110" s="55">
        <f t="shared" si="137"/>
        <v>27283.399999999998</v>
      </c>
      <c r="S110" s="55">
        <f t="shared" si="137"/>
        <v>27283.399999999998</v>
      </c>
      <c r="T110" s="55">
        <f t="shared" si="137"/>
        <v>27283.399999999998</v>
      </c>
      <c r="U110" s="55">
        <f t="shared" si="137"/>
        <v>27283.399999999998</v>
      </c>
      <c r="V110" s="55">
        <f t="shared" si="131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39">K87</f>
        <v>27283.399999999998</v>
      </c>
      <c r="L112" s="55">
        <f t="shared" si="139"/>
        <v>27283.399999999998</v>
      </c>
      <c r="M112" s="55">
        <f t="shared" si="139"/>
        <v>27283.399999999998</v>
      </c>
      <c r="N112" s="55">
        <f t="shared" si="139"/>
        <v>27283.399999999998</v>
      </c>
      <c r="O112" s="55">
        <f t="shared" si="139"/>
        <v>-4197.4461538461546</v>
      </c>
      <c r="P112" s="55">
        <f t="shared" si="139"/>
        <v>27283.399999999998</v>
      </c>
      <c r="Q112" s="55">
        <f t="shared" si="139"/>
        <v>27283.399999999998</v>
      </c>
      <c r="R112" s="55">
        <f t="shared" si="139"/>
        <v>27283.399999999998</v>
      </c>
      <c r="S112" s="55">
        <f t="shared" si="139"/>
        <v>27283.399999999998</v>
      </c>
      <c r="T112" s="55">
        <f t="shared" si="139"/>
        <v>27283.399999999998</v>
      </c>
      <c r="U112" s="55">
        <f t="shared" si="139"/>
        <v>27283.399999999998</v>
      </c>
      <c r="V112" s="55">
        <f t="shared" si="131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301297.81182246667</v>
      </c>
      <c r="K127" s="27">
        <f t="shared" si="142"/>
        <v>301297.81182246667</v>
      </c>
      <c r="L127" s="27">
        <f t="shared" si="142"/>
        <v>301297.81182246667</v>
      </c>
      <c r="M127" s="27">
        <f t="shared" si="142"/>
        <v>301297.81182246667</v>
      </c>
      <c r="N127" s="27">
        <f t="shared" si="142"/>
        <v>301297.81182246667</v>
      </c>
      <c r="O127" s="27">
        <f t="shared" si="142"/>
        <v>-10048.325679071811</v>
      </c>
      <c r="P127" s="27">
        <f t="shared" si="142"/>
        <v>301297.81182246667</v>
      </c>
      <c r="Q127" s="27">
        <f t="shared" si="142"/>
        <v>301297.81182246667</v>
      </c>
      <c r="R127" s="27">
        <f t="shared" si="142"/>
        <v>301297.81182246667</v>
      </c>
      <c r="S127" s="27">
        <f t="shared" si="142"/>
        <v>301297.81182246667</v>
      </c>
      <c r="T127" s="27">
        <f t="shared" si="142"/>
        <v>301297.81182246667</v>
      </c>
      <c r="U127" s="27">
        <f t="shared" si="142"/>
        <v>301297.81182246667</v>
      </c>
      <c r="V127" s="27">
        <f t="shared" si="142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43">K128+L127</f>
        <v>903893.43546740001</v>
      </c>
      <c r="M128" s="15">
        <f t="shared" si="143"/>
        <v>1205191.2472898667</v>
      </c>
      <c r="N128" s="15">
        <f t="shared" si="143"/>
        <v>1506489.0591123332</v>
      </c>
      <c r="O128" s="15">
        <f t="shared" si="143"/>
        <v>1496440.7334332615</v>
      </c>
      <c r="P128" s="15">
        <f t="shared" si="143"/>
        <v>1797738.5452557281</v>
      </c>
      <c r="Q128" s="15">
        <f t="shared" si="143"/>
        <v>2099036.3570781946</v>
      </c>
      <c r="R128" s="15">
        <f t="shared" si="143"/>
        <v>2400334.1689006612</v>
      </c>
      <c r="S128" s="15">
        <f t="shared" si="143"/>
        <v>2701631.9807231277</v>
      </c>
      <c r="T128" s="15">
        <f t="shared" si="143"/>
        <v>3002929.7925455943</v>
      </c>
      <c r="U128" s="15">
        <f t="shared" si="143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115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44">ROUND(K127,-$F$131)</f>
        <v>301000</v>
      </c>
      <c r="L132" s="92">
        <f t="shared" si="144"/>
        <v>301000</v>
      </c>
      <c r="M132" s="92">
        <f t="shared" si="144"/>
        <v>301000</v>
      </c>
      <c r="N132" s="92">
        <f t="shared" si="144"/>
        <v>301000</v>
      </c>
      <c r="O132" s="92">
        <f t="shared" si="144"/>
        <v>-10000</v>
      </c>
      <c r="P132" s="92">
        <f t="shared" si="144"/>
        <v>301000</v>
      </c>
      <c r="Q132" s="92">
        <f t="shared" si="144"/>
        <v>301000</v>
      </c>
      <c r="R132" s="92">
        <f t="shared" si="144"/>
        <v>301000</v>
      </c>
      <c r="S132" s="92">
        <f t="shared" si="144"/>
        <v>301000</v>
      </c>
      <c r="T132" s="92">
        <f t="shared" si="144"/>
        <v>301000</v>
      </c>
      <c r="U132" s="92">
        <f t="shared" si="144"/>
        <v>301000</v>
      </c>
      <c r="V132" s="93">
        <f>SUM(J132:U132)</f>
        <v>3301000</v>
      </c>
      <c r="W132" s="1"/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120</v>
      </c>
      <c r="J133" s="93">
        <f>J132</f>
        <v>301000</v>
      </c>
      <c r="K133" s="93">
        <f t="shared" ref="K133:V133" si="145">K132</f>
        <v>301000</v>
      </c>
      <c r="L133" s="93">
        <f t="shared" si="145"/>
        <v>301000</v>
      </c>
      <c r="M133" s="93">
        <f t="shared" si="145"/>
        <v>301000</v>
      </c>
      <c r="N133" s="93">
        <f t="shared" si="145"/>
        <v>301000</v>
      </c>
      <c r="O133" s="93">
        <f t="shared" si="145"/>
        <v>-10000</v>
      </c>
      <c r="P133" s="93">
        <f t="shared" si="145"/>
        <v>301000</v>
      </c>
      <c r="Q133" s="93">
        <f t="shared" si="145"/>
        <v>301000</v>
      </c>
      <c r="R133" s="93">
        <f t="shared" si="145"/>
        <v>301000</v>
      </c>
      <c r="S133" s="93">
        <f t="shared" si="145"/>
        <v>301000</v>
      </c>
      <c r="T133" s="93">
        <f t="shared" si="145"/>
        <v>301000</v>
      </c>
      <c r="U133" s="93">
        <f t="shared" si="145"/>
        <v>301000</v>
      </c>
      <c r="V133" s="93">
        <f t="shared" si="145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U135" si="146">ROUND($V$135*(J133/$V$133),-$F$131)</f>
        <v>121000</v>
      </c>
      <c r="K135" s="92">
        <f t="shared" si="146"/>
        <v>121000</v>
      </c>
      <c r="L135" s="92">
        <f t="shared" si="146"/>
        <v>121000</v>
      </c>
      <c r="M135" s="92">
        <f t="shared" si="146"/>
        <v>121000</v>
      </c>
      <c r="N135" s="92">
        <f t="shared" si="146"/>
        <v>121000</v>
      </c>
      <c r="O135" s="92">
        <f t="shared" si="146"/>
        <v>-4000</v>
      </c>
      <c r="P135" s="92">
        <f t="shared" si="146"/>
        <v>121000</v>
      </c>
      <c r="Q135" s="92">
        <f t="shared" si="146"/>
        <v>121000</v>
      </c>
      <c r="R135" s="92">
        <f t="shared" si="146"/>
        <v>121000</v>
      </c>
      <c r="S135" s="92">
        <f t="shared" si="146"/>
        <v>121000</v>
      </c>
      <c r="T135" s="92">
        <f t="shared" si="146"/>
        <v>121000</v>
      </c>
      <c r="U135" s="92">
        <f t="shared" si="146"/>
        <v>121000</v>
      </c>
      <c r="V135" s="93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U136" si="147">ROUND($V$136*(J133/$V$133),-$F$131)</f>
        <v>-93000</v>
      </c>
      <c r="K136" s="92">
        <f t="shared" si="147"/>
        <v>-93000</v>
      </c>
      <c r="L136" s="92">
        <f t="shared" si="147"/>
        <v>-93000</v>
      </c>
      <c r="M136" s="92">
        <f t="shared" si="147"/>
        <v>-93000</v>
      </c>
      <c r="N136" s="92">
        <f t="shared" si="147"/>
        <v>-93000</v>
      </c>
      <c r="O136" s="92">
        <f t="shared" si="147"/>
        <v>3000</v>
      </c>
      <c r="P136" s="92">
        <f t="shared" si="147"/>
        <v>-93000</v>
      </c>
      <c r="Q136" s="92">
        <f t="shared" si="147"/>
        <v>-93000</v>
      </c>
      <c r="R136" s="92">
        <f t="shared" si="147"/>
        <v>-93000</v>
      </c>
      <c r="S136" s="92">
        <f t="shared" si="147"/>
        <v>-93000</v>
      </c>
      <c r="T136" s="92">
        <f t="shared" si="147"/>
        <v>-93000</v>
      </c>
      <c r="U136" s="92">
        <f t="shared" si="147"/>
        <v>-93000</v>
      </c>
      <c r="V136" s="93">
        <f>AB87</f>
        <v>-1024000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48">SUM(J135:J136)</f>
        <v>28000</v>
      </c>
      <c r="K137" s="93">
        <f t="shared" si="148"/>
        <v>28000</v>
      </c>
      <c r="L137" s="93">
        <f>SUM(L135:L136)</f>
        <v>28000</v>
      </c>
      <c r="M137" s="93">
        <f t="shared" ref="M137:U137" si="149">SUM(M135:M136)</f>
        <v>28000</v>
      </c>
      <c r="N137" s="93">
        <f t="shared" si="149"/>
        <v>28000</v>
      </c>
      <c r="O137" s="93">
        <f t="shared" si="149"/>
        <v>-1000</v>
      </c>
      <c r="P137" s="93">
        <f t="shared" si="149"/>
        <v>28000</v>
      </c>
      <c r="Q137" s="93">
        <f t="shared" si="149"/>
        <v>28000</v>
      </c>
      <c r="R137" s="93">
        <f t="shared" si="149"/>
        <v>28000</v>
      </c>
      <c r="S137" s="93">
        <f t="shared" si="149"/>
        <v>28000</v>
      </c>
      <c r="T137" s="93">
        <f t="shared" si="149"/>
        <v>28000</v>
      </c>
      <c r="U137" s="93">
        <f t="shared" si="149"/>
        <v>28000</v>
      </c>
      <c r="V137" s="93">
        <f>SUM(V135:V136)</f>
        <v>299000</v>
      </c>
    </row>
  </sheetData>
  <mergeCells count="6">
    <mergeCell ref="AB1:AB2"/>
    <mergeCell ref="T1:V1"/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 O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36" sqref="W136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7" width="11.42578125" style="13"/>
    <col min="28" max="28" width="21.85546875" style="13" customWidth="1"/>
    <col min="29" max="29" width="4.85546875" style="13" bestFit="1" customWidth="1"/>
    <col min="30" max="16384" width="11.42578125" style="13"/>
  </cols>
  <sheetData>
    <row r="1" spans="1:29" ht="12.75" customHeight="1" x14ac:dyDescent="0.2">
      <c r="B1" s="10"/>
      <c r="C1" s="3" t="s">
        <v>80</v>
      </c>
      <c r="D1" s="11"/>
      <c r="E1" s="12"/>
      <c r="F1" s="11"/>
      <c r="I1" s="14"/>
      <c r="T1" s="109" t="s">
        <v>82</v>
      </c>
      <c r="U1" s="109"/>
      <c r="V1" s="109"/>
      <c r="W1" s="14"/>
      <c r="X1" s="108" t="s">
        <v>109</v>
      </c>
      <c r="Y1" s="108" t="s">
        <v>110</v>
      </c>
      <c r="Z1" s="108" t="s">
        <v>111</v>
      </c>
      <c r="AA1" s="108" t="s">
        <v>112</v>
      </c>
      <c r="AB1" s="108" t="s">
        <v>116</v>
      </c>
    </row>
    <row r="2" spans="1:29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08"/>
      <c r="Y2" s="108"/>
      <c r="Z2" s="108"/>
      <c r="AA2" s="108"/>
      <c r="AB2" s="108"/>
    </row>
    <row r="3" spans="1:29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9121</v>
      </c>
      <c r="Y3" s="101"/>
      <c r="Z3" s="101"/>
      <c r="AA3" s="101">
        <v>9116</v>
      </c>
      <c r="AB3" s="101">
        <v>9051</v>
      </c>
      <c r="AC3" s="101"/>
    </row>
    <row r="4" spans="1:29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9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5">
        <v>0.4</v>
      </c>
      <c r="Z5" s="105">
        <v>0.4</v>
      </c>
      <c r="AA5" s="15">
        <f>ROUND(X5*Y5,-$F$131)</f>
        <v>171000</v>
      </c>
      <c r="AB5" s="15">
        <f>-(X5+AA5)</f>
        <v>-598000</v>
      </c>
    </row>
    <row r="6" spans="1:29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5">
        <v>0.4</v>
      </c>
      <c r="Z6" s="105">
        <v>0.4</v>
      </c>
      <c r="AA6" s="15">
        <f t="shared" ref="AA6:AA69" si="15">ROUND(X6*Y6,-$F$131)</f>
        <v>0</v>
      </c>
      <c r="AB6" s="15">
        <f t="shared" ref="AB6:AB69" si="16">-(X6+AA6)</f>
        <v>0</v>
      </c>
    </row>
    <row r="7" spans="1:29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5">
        <v>0.4</v>
      </c>
      <c r="Z7" s="105">
        <v>0.4</v>
      </c>
      <c r="AA7" s="15">
        <f t="shared" si="15"/>
        <v>0</v>
      </c>
      <c r="AB7" s="15">
        <f t="shared" si="16"/>
        <v>0</v>
      </c>
    </row>
    <row r="8" spans="1:29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5">
        <v>0.4</v>
      </c>
      <c r="Z8" s="105">
        <v>0.4</v>
      </c>
      <c r="AA8" s="15">
        <f t="shared" si="15"/>
        <v>0</v>
      </c>
      <c r="AB8" s="15">
        <f t="shared" si="16"/>
        <v>0</v>
      </c>
    </row>
    <row r="9" spans="1:29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5">
        <v>0.4</v>
      </c>
      <c r="Z9" s="105">
        <v>0.4</v>
      </c>
      <c r="AA9" s="15">
        <f t="shared" si="15"/>
        <v>0</v>
      </c>
      <c r="AB9" s="15">
        <f t="shared" si="16"/>
        <v>0</v>
      </c>
    </row>
    <row r="10" spans="1:29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5">
        <v>0.4</v>
      </c>
      <c r="Z10" s="105">
        <v>0.4</v>
      </c>
      <c r="AA10" s="15">
        <f t="shared" si="15"/>
        <v>0</v>
      </c>
      <c r="AB10" s="15">
        <f t="shared" si="16"/>
        <v>0</v>
      </c>
    </row>
    <row r="11" spans="1:29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5">
        <v>0.4</v>
      </c>
      <c r="Z11" s="105">
        <v>0.4</v>
      </c>
      <c r="AA11" s="15">
        <f t="shared" si="15"/>
        <v>0</v>
      </c>
      <c r="AB11" s="15">
        <f t="shared" si="16"/>
        <v>0</v>
      </c>
    </row>
    <row r="12" spans="1:29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5">
        <v>0.4</v>
      </c>
      <c r="Z12" s="105">
        <v>0.4</v>
      </c>
      <c r="AA12" s="15">
        <f t="shared" si="15"/>
        <v>0</v>
      </c>
      <c r="AB12" s="15">
        <f t="shared" si="16"/>
        <v>0</v>
      </c>
    </row>
    <row r="13" spans="1:29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5">
        <v>0.4</v>
      </c>
      <c r="Z13" s="105">
        <v>0.4</v>
      </c>
      <c r="AA13" s="15">
        <f t="shared" si="15"/>
        <v>0</v>
      </c>
      <c r="AB13" s="15">
        <f t="shared" si="16"/>
        <v>0</v>
      </c>
    </row>
    <row r="14" spans="1:29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5">
        <v>0.4</v>
      </c>
      <c r="Z14" s="105">
        <v>0.4</v>
      </c>
      <c r="AA14" s="15">
        <f t="shared" si="15"/>
        <v>0</v>
      </c>
      <c r="AB14" s="15">
        <f t="shared" si="16"/>
        <v>0</v>
      </c>
    </row>
    <row r="15" spans="1:29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5">
        <v>0.4</v>
      </c>
      <c r="Z15" s="105">
        <v>0.4</v>
      </c>
      <c r="AA15" s="15">
        <f t="shared" si="15"/>
        <v>0</v>
      </c>
      <c r="AB15" s="15">
        <f t="shared" si="16"/>
        <v>0</v>
      </c>
    </row>
    <row r="16" spans="1:29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5"/>
      <c r="Z16" s="105"/>
      <c r="AA16" s="15"/>
      <c r="AB16" s="15"/>
    </row>
    <row r="17" spans="1:28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05"/>
      <c r="AA17" s="15"/>
      <c r="AB17" s="15"/>
    </row>
    <row r="18" spans="1:28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05"/>
      <c r="AA18" s="15"/>
      <c r="AB18" s="15"/>
    </row>
    <row r="19" spans="1:28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5">
        <v>0.4</v>
      </c>
      <c r="Z19" s="105">
        <v>0.4</v>
      </c>
      <c r="AA19" s="15">
        <f t="shared" si="15"/>
        <v>171000</v>
      </c>
      <c r="AB19" s="15">
        <f t="shared" si="16"/>
        <v>-598000</v>
      </c>
    </row>
    <row r="20" spans="1:28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5">
        <v>0.4</v>
      </c>
      <c r="Z20" s="105">
        <v>0.4</v>
      </c>
      <c r="AA20" s="15">
        <f t="shared" si="15"/>
        <v>0</v>
      </c>
      <c r="AB20" s="15">
        <f t="shared" si="16"/>
        <v>0</v>
      </c>
    </row>
    <row r="21" spans="1:28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5">
        <v>0.4</v>
      </c>
      <c r="Z21" s="105">
        <v>0.4</v>
      </c>
      <c r="AA21" s="15">
        <f t="shared" si="15"/>
        <v>0</v>
      </c>
      <c r="AB21" s="15">
        <f t="shared" si="16"/>
        <v>0</v>
      </c>
    </row>
    <row r="22" spans="1:28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5">
        <v>0.4</v>
      </c>
      <c r="Z22" s="105">
        <v>0.4</v>
      </c>
      <c r="AA22" s="15">
        <f t="shared" si="15"/>
        <v>0</v>
      </c>
      <c r="AB22" s="15">
        <f t="shared" si="16"/>
        <v>0</v>
      </c>
    </row>
    <row r="23" spans="1:28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5">
        <v>0.4</v>
      </c>
      <c r="Z23" s="105">
        <v>0.4</v>
      </c>
      <c r="AA23" s="15">
        <f t="shared" si="15"/>
        <v>0</v>
      </c>
      <c r="AB23" s="15">
        <f t="shared" si="16"/>
        <v>0</v>
      </c>
    </row>
    <row r="24" spans="1:28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5">
        <v>0.4</v>
      </c>
      <c r="Z24" s="105">
        <v>0.4</v>
      </c>
      <c r="AA24" s="15">
        <f t="shared" si="15"/>
        <v>0</v>
      </c>
      <c r="AB24" s="15">
        <f t="shared" si="16"/>
        <v>0</v>
      </c>
    </row>
    <row r="25" spans="1:28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5">
        <v>0.4</v>
      </c>
      <c r="Z25" s="105">
        <v>0.4</v>
      </c>
      <c r="AA25" s="15">
        <f t="shared" si="15"/>
        <v>0</v>
      </c>
      <c r="AB25" s="15">
        <f t="shared" si="16"/>
        <v>0</v>
      </c>
    </row>
    <row r="26" spans="1:28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5">
        <v>0.4</v>
      </c>
      <c r="Z26" s="105">
        <v>0.4</v>
      </c>
      <c r="AA26" s="15">
        <f t="shared" si="15"/>
        <v>0</v>
      </c>
      <c r="AB26" s="15">
        <f t="shared" si="16"/>
        <v>0</v>
      </c>
    </row>
    <row r="27" spans="1:28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5">
        <v>0.4</v>
      </c>
      <c r="Z27" s="105">
        <v>0.4</v>
      </c>
      <c r="AA27" s="15">
        <f t="shared" si="15"/>
        <v>0</v>
      </c>
      <c r="AB27" s="15">
        <f t="shared" si="16"/>
        <v>0</v>
      </c>
    </row>
    <row r="28" spans="1:28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5">
        <v>0.4</v>
      </c>
      <c r="Z28" s="105">
        <v>0.4</v>
      </c>
      <c r="AA28" s="15">
        <f t="shared" si="15"/>
        <v>0</v>
      </c>
      <c r="AB28" s="15">
        <f t="shared" si="16"/>
        <v>0</v>
      </c>
    </row>
    <row r="29" spans="1:28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5">
        <v>0.4</v>
      </c>
      <c r="Z29" s="105">
        <v>0.4</v>
      </c>
      <c r="AA29" s="15">
        <f t="shared" si="15"/>
        <v>0</v>
      </c>
      <c r="AB29" s="15">
        <f t="shared" si="16"/>
        <v>0</v>
      </c>
    </row>
    <row r="30" spans="1:28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5">
        <v>0.4</v>
      </c>
      <c r="Z30" s="105">
        <v>0.4</v>
      </c>
      <c r="AA30" s="15">
        <f t="shared" si="15"/>
        <v>0</v>
      </c>
      <c r="AB30" s="15">
        <f t="shared" si="16"/>
        <v>0</v>
      </c>
    </row>
    <row r="31" spans="1:28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27283.399999999998</v>
      </c>
      <c r="K31" s="36">
        <f t="shared" si="19"/>
        <v>27283.399999999998</v>
      </c>
      <c r="L31" s="36">
        <f t="shared" si="19"/>
        <v>27283.399999999998</v>
      </c>
      <c r="M31" s="36">
        <f t="shared" si="19"/>
        <v>27283.399999999998</v>
      </c>
      <c r="N31" s="36">
        <f t="shared" si="19"/>
        <v>27283.399999999998</v>
      </c>
      <c r="O31" s="36">
        <f t="shared" si="19"/>
        <v>-4197.4461538461546</v>
      </c>
      <c r="P31" s="36">
        <f t="shared" si="19"/>
        <v>27283.399999999998</v>
      </c>
      <c r="Q31" s="36">
        <f t="shared" si="19"/>
        <v>27283.399999999998</v>
      </c>
      <c r="R31" s="36">
        <f t="shared" si="19"/>
        <v>27283.399999999998</v>
      </c>
      <c r="S31" s="36">
        <f t="shared" si="19"/>
        <v>27283.399999999998</v>
      </c>
      <c r="T31" s="36">
        <f t="shared" si="19"/>
        <v>27283.399999999998</v>
      </c>
      <c r="U31" s="36">
        <f t="shared" si="19"/>
        <v>27283.399999999998</v>
      </c>
      <c r="V31" s="36">
        <f t="shared" si="19"/>
        <v>295919.95384615386</v>
      </c>
      <c r="W31" s="14"/>
      <c r="X31" s="15"/>
      <c r="Y31" s="105"/>
      <c r="Z31" s="105"/>
      <c r="AA31" s="15"/>
      <c r="AB31" s="15"/>
    </row>
    <row r="32" spans="1:28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05"/>
      <c r="AA32" s="15"/>
      <c r="AB32" s="15"/>
    </row>
    <row r="33" spans="1:28" s="1" customFormat="1" x14ac:dyDescent="0.2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105">
        <v>0.4</v>
      </c>
      <c r="Z33" s="105">
        <v>0.4</v>
      </c>
      <c r="AA33" s="15">
        <f t="shared" si="15"/>
        <v>0</v>
      </c>
      <c r="AB33" s="15">
        <f t="shared" si="16"/>
        <v>0</v>
      </c>
    </row>
    <row r="34" spans="1:28" s="1" customFormat="1" x14ac:dyDescent="0.2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105">
        <v>0.4</v>
      </c>
      <c r="Z34" s="105">
        <v>0.4</v>
      </c>
      <c r="AA34" s="15">
        <f t="shared" si="15"/>
        <v>0</v>
      </c>
      <c r="AB34" s="15">
        <f t="shared" si="16"/>
        <v>0</v>
      </c>
    </row>
    <row r="35" spans="1:28" s="1" customFormat="1" x14ac:dyDescent="0.2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105">
        <v>0.4</v>
      </c>
      <c r="Z35" s="105">
        <v>0.4</v>
      </c>
      <c r="AA35" s="15">
        <f t="shared" si="15"/>
        <v>0</v>
      </c>
      <c r="AB35" s="15">
        <f t="shared" si="16"/>
        <v>0</v>
      </c>
    </row>
    <row r="36" spans="1:28" s="1" customFormat="1" x14ac:dyDescent="0.2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105">
        <v>0.4</v>
      </c>
      <c r="Z36" s="105">
        <v>0.4</v>
      </c>
      <c r="AA36" s="15">
        <f t="shared" si="15"/>
        <v>0</v>
      </c>
      <c r="AB36" s="15">
        <f t="shared" si="16"/>
        <v>0</v>
      </c>
    </row>
    <row r="37" spans="1:28" s="1" customFormat="1" x14ac:dyDescent="0.2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105">
        <v>0.4</v>
      </c>
      <c r="Z37" s="105">
        <v>0.4</v>
      </c>
      <c r="AA37" s="15">
        <f t="shared" si="15"/>
        <v>0</v>
      </c>
      <c r="AB37" s="15">
        <f t="shared" si="16"/>
        <v>0</v>
      </c>
    </row>
    <row r="38" spans="1:28" s="1" customFormat="1" x14ac:dyDescent="0.2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105">
        <v>0.4</v>
      </c>
      <c r="Z38" s="105">
        <v>0.4</v>
      </c>
      <c r="AA38" s="15">
        <f t="shared" si="15"/>
        <v>0</v>
      </c>
      <c r="AB38" s="15">
        <f t="shared" si="16"/>
        <v>0</v>
      </c>
    </row>
    <row r="39" spans="1:28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105"/>
      <c r="Z39" s="105"/>
      <c r="AA39" s="15"/>
      <c r="AB39" s="15"/>
    </row>
    <row r="40" spans="1:28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05"/>
      <c r="AA40" s="15"/>
      <c r="AB40" s="15"/>
    </row>
    <row r="41" spans="1:28" s="1" customFormat="1" x14ac:dyDescent="0.2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6">E41*H41</f>
        <v>27283.399999999998</v>
      </c>
      <c r="K41" s="15">
        <f t="shared" ref="K41:K46" si="37">E41*H41</f>
        <v>27283.399999999998</v>
      </c>
      <c r="L41" s="15">
        <f t="shared" ref="L41:L46" si="38">E41*H41</f>
        <v>27283.399999999998</v>
      </c>
      <c r="M41" s="15">
        <f t="shared" ref="M41:M46" si="39">E41*H41</f>
        <v>27283.399999999998</v>
      </c>
      <c r="N41" s="15">
        <f t="shared" ref="N41:N46" si="40">E41*I41</f>
        <v>27283.399999999998</v>
      </c>
      <c r="O41" s="15">
        <f t="shared" ref="O41:O46" si="41">(I41-(I41*12/260*25))*E41</f>
        <v>-4197.4461538461546</v>
      </c>
      <c r="P41" s="15">
        <f t="shared" ref="P41:P46" si="42">E41*I41</f>
        <v>27283.399999999998</v>
      </c>
      <c r="Q41" s="15">
        <f t="shared" ref="Q41:Q46" si="43">E41*I41</f>
        <v>27283.399999999998</v>
      </c>
      <c r="R41" s="15">
        <f t="shared" ref="R41:R46" si="44">E41*I41</f>
        <v>27283.399999999998</v>
      </c>
      <c r="S41" s="15">
        <f t="shared" ref="S41:S46" si="45">E41*I41</f>
        <v>27283.399999999998</v>
      </c>
      <c r="T41" s="15">
        <f t="shared" ref="T41:T46" si="46">E41*I41</f>
        <v>27283.399999999998</v>
      </c>
      <c r="U41" s="15">
        <f t="shared" ref="U41:U46" si="47">E41*I41</f>
        <v>27283.399999999998</v>
      </c>
      <c r="V41" s="15">
        <f t="shared" ref="V41:V46" si="48">SUM(J41:U41)</f>
        <v>295919.95384615386</v>
      </c>
      <c r="W41" s="14"/>
      <c r="X41" s="15">
        <f t="shared" si="14"/>
        <v>427000</v>
      </c>
      <c r="Y41" s="105">
        <v>0.4</v>
      </c>
      <c r="Z41" s="105">
        <v>0.4</v>
      </c>
      <c r="AA41" s="15">
        <f t="shared" si="15"/>
        <v>171000</v>
      </c>
      <c r="AB41" s="15">
        <f t="shared" si="16"/>
        <v>-598000</v>
      </c>
    </row>
    <row r="42" spans="1:28" s="1" customFormat="1" x14ac:dyDescent="0.2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105">
        <v>0.4</v>
      </c>
      <c r="Z42" s="105">
        <v>0.4</v>
      </c>
      <c r="AA42" s="15">
        <f t="shared" si="15"/>
        <v>0</v>
      </c>
      <c r="AB42" s="15">
        <f t="shared" si="16"/>
        <v>0</v>
      </c>
    </row>
    <row r="43" spans="1:28" s="1" customFormat="1" x14ac:dyDescent="0.2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105">
        <v>0.4</v>
      </c>
      <c r="Z43" s="105">
        <v>0.4</v>
      </c>
      <c r="AA43" s="15">
        <f t="shared" si="15"/>
        <v>0</v>
      </c>
      <c r="AB43" s="15">
        <f t="shared" si="16"/>
        <v>0</v>
      </c>
    </row>
    <row r="44" spans="1:28" s="1" customFormat="1" x14ac:dyDescent="0.2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105">
        <v>0.4</v>
      </c>
      <c r="Z44" s="105">
        <v>0.4</v>
      </c>
      <c r="AA44" s="15">
        <f t="shared" si="15"/>
        <v>0</v>
      </c>
      <c r="AB44" s="15">
        <f t="shared" si="16"/>
        <v>0</v>
      </c>
    </row>
    <row r="45" spans="1:28" s="1" customFormat="1" x14ac:dyDescent="0.2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105">
        <v>0.4</v>
      </c>
      <c r="Z45" s="105">
        <v>0.4</v>
      </c>
      <c r="AA45" s="15">
        <f t="shared" si="15"/>
        <v>0</v>
      </c>
      <c r="AB45" s="15">
        <f t="shared" si="16"/>
        <v>0</v>
      </c>
    </row>
    <row r="46" spans="1:28" s="1" customFormat="1" x14ac:dyDescent="0.2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105">
        <v>0.4</v>
      </c>
      <c r="Z46" s="105">
        <v>0.4</v>
      </c>
      <c r="AA46" s="15">
        <f t="shared" si="15"/>
        <v>0</v>
      </c>
      <c r="AB46" s="15">
        <f t="shared" si="16"/>
        <v>0</v>
      </c>
    </row>
    <row r="47" spans="1:28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49">SUM(K41:K46)</f>
        <v>27283.399999999998</v>
      </c>
      <c r="L47" s="36">
        <f t="shared" si="49"/>
        <v>27283.399999999998</v>
      </c>
      <c r="M47" s="36">
        <f t="shared" si="49"/>
        <v>27283.399999999998</v>
      </c>
      <c r="N47" s="36">
        <f t="shared" si="49"/>
        <v>27283.399999999998</v>
      </c>
      <c r="O47" s="36">
        <f t="shared" si="49"/>
        <v>-4197.4461538461546</v>
      </c>
      <c r="P47" s="36">
        <f t="shared" si="49"/>
        <v>27283.399999999998</v>
      </c>
      <c r="Q47" s="36">
        <f t="shared" si="49"/>
        <v>27283.399999999998</v>
      </c>
      <c r="R47" s="36">
        <f t="shared" si="49"/>
        <v>27283.399999999998</v>
      </c>
      <c r="S47" s="36">
        <f t="shared" si="49"/>
        <v>27283.399999999998</v>
      </c>
      <c r="T47" s="36">
        <f t="shared" si="49"/>
        <v>27283.399999999998</v>
      </c>
      <c r="U47" s="36">
        <f t="shared" si="49"/>
        <v>27283.399999999998</v>
      </c>
      <c r="V47" s="36">
        <f t="shared" si="49"/>
        <v>295919.95384615386</v>
      </c>
      <c r="W47" s="14"/>
      <c r="X47" s="15"/>
      <c r="Y47" s="105"/>
      <c r="Z47" s="105"/>
      <c r="AA47" s="15"/>
      <c r="AB47" s="15"/>
    </row>
    <row r="48" spans="1:28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05"/>
      <c r="AA48" s="15"/>
      <c r="AB48" s="15"/>
    </row>
    <row r="49" spans="1:28" s="1" customFormat="1" x14ac:dyDescent="0.2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105">
        <v>0.4</v>
      </c>
      <c r="Z49" s="105">
        <v>0.4</v>
      </c>
      <c r="AA49" s="15">
        <f t="shared" si="15"/>
        <v>0</v>
      </c>
      <c r="AB49" s="15">
        <f t="shared" si="16"/>
        <v>0</v>
      </c>
    </row>
    <row r="50" spans="1:28" s="1" customFormat="1" x14ac:dyDescent="0.2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1"/>
        <v>47450</v>
      </c>
      <c r="K50" s="15">
        <f t="shared" si="52"/>
        <v>47450</v>
      </c>
      <c r="L50" s="15">
        <f t="shared" si="53"/>
        <v>47450</v>
      </c>
      <c r="M50" s="15">
        <f t="shared" si="54"/>
        <v>47450</v>
      </c>
      <c r="N50" s="15">
        <f t="shared" si="55"/>
        <v>47450</v>
      </c>
      <c r="O50" s="15">
        <f t="shared" si="56"/>
        <v>-7300</v>
      </c>
      <c r="P50" s="15">
        <f t="shared" si="57"/>
        <v>47450</v>
      </c>
      <c r="Q50" s="15">
        <f t="shared" si="58"/>
        <v>47450</v>
      </c>
      <c r="R50" s="15">
        <f t="shared" si="59"/>
        <v>47450</v>
      </c>
      <c r="S50" s="15">
        <f t="shared" si="60"/>
        <v>47450</v>
      </c>
      <c r="T50" s="15">
        <f t="shared" si="61"/>
        <v>47450</v>
      </c>
      <c r="U50" s="15">
        <f t="shared" si="62"/>
        <v>47450</v>
      </c>
      <c r="V50" s="15">
        <f t="shared" si="63"/>
        <v>514650</v>
      </c>
      <c r="W50" s="14"/>
      <c r="X50" s="15">
        <f t="shared" si="14"/>
        <v>742000</v>
      </c>
      <c r="Y50" s="105">
        <v>0.4</v>
      </c>
      <c r="Z50" s="105">
        <v>0.4</v>
      </c>
      <c r="AA50" s="15">
        <f t="shared" si="15"/>
        <v>297000</v>
      </c>
      <c r="AB50" s="15">
        <f t="shared" si="16"/>
        <v>-1039000</v>
      </c>
    </row>
    <row r="51" spans="1:28" s="1" customFormat="1" x14ac:dyDescent="0.2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105">
        <v>0.4</v>
      </c>
      <c r="Z51" s="105">
        <v>0.4</v>
      </c>
      <c r="AA51" s="15">
        <f t="shared" si="15"/>
        <v>0</v>
      </c>
      <c r="AB51" s="15">
        <f t="shared" si="16"/>
        <v>0</v>
      </c>
    </row>
    <row r="52" spans="1:28" s="1" customFormat="1" x14ac:dyDescent="0.2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105">
        <v>0.4</v>
      </c>
      <c r="Z52" s="105">
        <v>0.4</v>
      </c>
      <c r="AA52" s="15">
        <f t="shared" si="15"/>
        <v>0</v>
      </c>
      <c r="AB52" s="15">
        <f t="shared" si="16"/>
        <v>0</v>
      </c>
    </row>
    <row r="53" spans="1:28" s="1" customFormat="1" x14ac:dyDescent="0.2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105">
        <v>0.4</v>
      </c>
      <c r="Z53" s="105">
        <v>0.4</v>
      </c>
      <c r="AA53" s="15">
        <f t="shared" si="15"/>
        <v>0</v>
      </c>
      <c r="AB53" s="15">
        <f t="shared" si="16"/>
        <v>0</v>
      </c>
    </row>
    <row r="54" spans="1:28" s="1" customFormat="1" x14ac:dyDescent="0.2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105">
        <v>0.4</v>
      </c>
      <c r="Z54" s="105">
        <v>0.4</v>
      </c>
      <c r="AA54" s="15">
        <f t="shared" si="15"/>
        <v>0</v>
      </c>
      <c r="AB54" s="15">
        <f t="shared" si="16"/>
        <v>0</v>
      </c>
    </row>
    <row r="55" spans="1:28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4">SUM(K49:K54)</f>
        <v>47450</v>
      </c>
      <c r="L55" s="36">
        <f t="shared" si="64"/>
        <v>47450</v>
      </c>
      <c r="M55" s="36">
        <f t="shared" si="64"/>
        <v>47450</v>
      </c>
      <c r="N55" s="36">
        <f t="shared" si="64"/>
        <v>47450</v>
      </c>
      <c r="O55" s="36">
        <f t="shared" si="64"/>
        <v>-7300</v>
      </c>
      <c r="P55" s="36">
        <f t="shared" si="64"/>
        <v>47450</v>
      </c>
      <c r="Q55" s="36">
        <f t="shared" si="64"/>
        <v>47450</v>
      </c>
      <c r="R55" s="36">
        <f t="shared" si="64"/>
        <v>47450</v>
      </c>
      <c r="S55" s="36">
        <f t="shared" si="64"/>
        <v>47450</v>
      </c>
      <c r="T55" s="36">
        <f t="shared" si="64"/>
        <v>47450</v>
      </c>
      <c r="U55" s="36">
        <f t="shared" si="64"/>
        <v>47450</v>
      </c>
      <c r="V55" s="36">
        <f t="shared" si="64"/>
        <v>514650</v>
      </c>
      <c r="W55" s="14"/>
      <c r="X55" s="15"/>
      <c r="Y55" s="105"/>
      <c r="Z55" s="105"/>
      <c r="AA55" s="15"/>
      <c r="AB55" s="15"/>
    </row>
    <row r="56" spans="1:28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05"/>
      <c r="AA56" s="15"/>
      <c r="AB56" s="15"/>
    </row>
    <row r="57" spans="1:28" s="1" customFormat="1" x14ac:dyDescent="0.2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6">E57*H57</f>
        <v>27283.399999999998</v>
      </c>
      <c r="K57" s="15">
        <f t="shared" ref="K57:K62" si="67">E57*H57</f>
        <v>27283.399999999998</v>
      </c>
      <c r="L57" s="15">
        <f t="shared" ref="L57:L62" si="68">E57*H57</f>
        <v>27283.399999999998</v>
      </c>
      <c r="M57" s="15">
        <f t="shared" ref="M57:M62" si="69">E57*H57</f>
        <v>27283.399999999998</v>
      </c>
      <c r="N57" s="15">
        <f t="shared" ref="N57:N62" si="70">E57*I57</f>
        <v>27283.399999999998</v>
      </c>
      <c r="O57" s="15">
        <f t="shared" ref="O57:O62" si="71">(I57-(I57*12/260*25))*E57</f>
        <v>-4197.4461538461546</v>
      </c>
      <c r="P57" s="15">
        <f t="shared" ref="P57:P62" si="72">E57*I57</f>
        <v>27283.399999999998</v>
      </c>
      <c r="Q57" s="15">
        <f t="shared" ref="Q57:Q62" si="73">E57*I57</f>
        <v>27283.399999999998</v>
      </c>
      <c r="R57" s="15">
        <f t="shared" ref="R57:R62" si="74">E57*I57</f>
        <v>27283.399999999998</v>
      </c>
      <c r="S57" s="15">
        <f t="shared" ref="S57:S62" si="75">E57*I57</f>
        <v>27283.399999999998</v>
      </c>
      <c r="T57" s="15">
        <f t="shared" ref="T57:T62" si="76">E57*I57</f>
        <v>27283.399999999998</v>
      </c>
      <c r="U57" s="15">
        <f t="shared" ref="U57:U62" si="77">E57*I57</f>
        <v>27283.399999999998</v>
      </c>
      <c r="V57" s="15">
        <f t="shared" ref="V57:V62" si="78">SUM(J57:U57)</f>
        <v>295919.95384615386</v>
      </c>
      <c r="W57" s="14"/>
      <c r="X57" s="15">
        <f t="shared" si="14"/>
        <v>427000</v>
      </c>
      <c r="Y57" s="105">
        <v>0.4</v>
      </c>
      <c r="Z57" s="105">
        <v>0.4</v>
      </c>
      <c r="AA57" s="15">
        <f t="shared" si="15"/>
        <v>171000</v>
      </c>
      <c r="AB57" s="15">
        <f t="shared" si="16"/>
        <v>-598000</v>
      </c>
    </row>
    <row r="58" spans="1:28" s="1" customFormat="1" x14ac:dyDescent="0.2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105">
        <v>0.4</v>
      </c>
      <c r="Z58" s="105">
        <v>0.4</v>
      </c>
      <c r="AA58" s="15">
        <f t="shared" si="15"/>
        <v>0</v>
      </c>
      <c r="AB58" s="15">
        <f t="shared" si="16"/>
        <v>0</v>
      </c>
    </row>
    <row r="59" spans="1:28" s="1" customFormat="1" x14ac:dyDescent="0.2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105">
        <v>0.4</v>
      </c>
      <c r="Z59" s="105">
        <v>0.4</v>
      </c>
      <c r="AA59" s="15">
        <f t="shared" si="15"/>
        <v>0</v>
      </c>
      <c r="AB59" s="15">
        <f t="shared" si="16"/>
        <v>0</v>
      </c>
    </row>
    <row r="60" spans="1:28" s="1" customFormat="1" x14ac:dyDescent="0.2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105">
        <v>0.4</v>
      </c>
      <c r="Z60" s="105">
        <v>0.4</v>
      </c>
      <c r="AA60" s="15">
        <f t="shared" si="15"/>
        <v>0</v>
      </c>
      <c r="AB60" s="15">
        <f t="shared" si="16"/>
        <v>0</v>
      </c>
    </row>
    <row r="61" spans="1:28" s="1" customFormat="1" x14ac:dyDescent="0.2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105">
        <v>0.4</v>
      </c>
      <c r="Z61" s="105">
        <v>0.4</v>
      </c>
      <c r="AA61" s="15">
        <f t="shared" si="15"/>
        <v>0</v>
      </c>
      <c r="AB61" s="15">
        <f t="shared" si="16"/>
        <v>0</v>
      </c>
    </row>
    <row r="62" spans="1:28" s="1" customFormat="1" x14ac:dyDescent="0.2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105">
        <v>0.4</v>
      </c>
      <c r="Z62" s="105">
        <v>0.4</v>
      </c>
      <c r="AA62" s="15">
        <f t="shared" si="15"/>
        <v>0</v>
      </c>
      <c r="AB62" s="15">
        <f t="shared" si="16"/>
        <v>0</v>
      </c>
    </row>
    <row r="63" spans="1:28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79">SUM(K57:K62)</f>
        <v>27283.399999999998</v>
      </c>
      <c r="L63" s="36">
        <f t="shared" si="79"/>
        <v>27283.399999999998</v>
      </c>
      <c r="M63" s="36">
        <f t="shared" si="79"/>
        <v>27283.399999999998</v>
      </c>
      <c r="N63" s="36">
        <f t="shared" si="79"/>
        <v>27283.399999999998</v>
      </c>
      <c r="O63" s="36">
        <f t="shared" si="79"/>
        <v>-4197.4461538461546</v>
      </c>
      <c r="P63" s="36">
        <f t="shared" si="79"/>
        <v>27283.399999999998</v>
      </c>
      <c r="Q63" s="36">
        <f t="shared" si="79"/>
        <v>27283.399999999998</v>
      </c>
      <c r="R63" s="36">
        <f t="shared" si="79"/>
        <v>27283.399999999998</v>
      </c>
      <c r="S63" s="36">
        <f t="shared" si="79"/>
        <v>27283.399999999998</v>
      </c>
      <c r="T63" s="36">
        <f t="shared" si="79"/>
        <v>27283.399999999998</v>
      </c>
      <c r="U63" s="36">
        <f t="shared" si="79"/>
        <v>27283.399999999998</v>
      </c>
      <c r="V63" s="36">
        <f t="shared" si="79"/>
        <v>295919.95384615386</v>
      </c>
      <c r="W63" s="14"/>
      <c r="X63" s="15"/>
      <c r="Y63" s="105"/>
      <c r="Z63" s="105"/>
      <c r="AA63" s="15"/>
      <c r="AB63" s="15"/>
    </row>
    <row r="64" spans="1:28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05"/>
      <c r="AA64" s="15"/>
      <c r="AB64" s="15"/>
    </row>
    <row r="65" spans="1:28" s="1" customFormat="1" x14ac:dyDescent="0.2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1">E65*H65</f>
        <v>27283.399999999998</v>
      </c>
      <c r="K65" s="15">
        <f t="shared" ref="K65:K70" si="82">E65*H65</f>
        <v>27283.399999999998</v>
      </c>
      <c r="L65" s="15">
        <f t="shared" ref="L65:L70" si="83">E65*H65</f>
        <v>27283.399999999998</v>
      </c>
      <c r="M65" s="15">
        <f t="shared" ref="M65:M70" si="84">E65*H65</f>
        <v>27283.399999999998</v>
      </c>
      <c r="N65" s="15">
        <f t="shared" ref="N65:N70" si="85">E65*I65</f>
        <v>27283.399999999998</v>
      </c>
      <c r="O65" s="15">
        <f t="shared" ref="O65:O70" si="86">(I65-(I65*12/260*25))*E65</f>
        <v>-4197.4461538461546</v>
      </c>
      <c r="P65" s="15">
        <f t="shared" ref="P65:P70" si="87">E65*I65</f>
        <v>27283.399999999998</v>
      </c>
      <c r="Q65" s="15">
        <f t="shared" ref="Q65:Q70" si="88">E65*I65</f>
        <v>27283.399999999998</v>
      </c>
      <c r="R65" s="15">
        <f t="shared" ref="R65:R70" si="89">E65*I65</f>
        <v>27283.399999999998</v>
      </c>
      <c r="S65" s="15">
        <f t="shared" ref="S65:S70" si="90">E65*I65</f>
        <v>27283.399999999998</v>
      </c>
      <c r="T65" s="15">
        <f t="shared" ref="T65:T70" si="91">E65*I65</f>
        <v>27283.399999999998</v>
      </c>
      <c r="U65" s="15">
        <f t="shared" ref="U65:U70" si="92">E65*I65</f>
        <v>27283.399999999998</v>
      </c>
      <c r="V65" s="15">
        <f t="shared" ref="V65:V70" si="93">SUM(J65:U65)</f>
        <v>295919.95384615386</v>
      </c>
      <c r="W65" s="14"/>
      <c r="X65" s="15">
        <f t="shared" si="14"/>
        <v>427000</v>
      </c>
      <c r="Y65" s="105">
        <v>0.4</v>
      </c>
      <c r="Z65" s="105">
        <v>0.4</v>
      </c>
      <c r="AA65" s="15">
        <f t="shared" si="15"/>
        <v>171000</v>
      </c>
      <c r="AB65" s="15">
        <f t="shared" si="16"/>
        <v>-598000</v>
      </c>
    </row>
    <row r="66" spans="1:28" s="1" customFormat="1" x14ac:dyDescent="0.2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105">
        <v>0.4</v>
      </c>
      <c r="Z66" s="105">
        <v>0.4</v>
      </c>
      <c r="AA66" s="15">
        <f t="shared" si="15"/>
        <v>0</v>
      </c>
      <c r="AB66" s="15">
        <f t="shared" si="16"/>
        <v>0</v>
      </c>
    </row>
    <row r="67" spans="1:28" s="1" customFormat="1" x14ac:dyDescent="0.2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105">
        <v>0.4</v>
      </c>
      <c r="Z67" s="105">
        <v>0.4</v>
      </c>
      <c r="AA67" s="15">
        <f t="shared" si="15"/>
        <v>0</v>
      </c>
      <c r="AB67" s="15">
        <f t="shared" si="16"/>
        <v>0</v>
      </c>
    </row>
    <row r="68" spans="1:28" s="1" customFormat="1" x14ac:dyDescent="0.2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105">
        <v>0.4</v>
      </c>
      <c r="Z68" s="105">
        <v>0.4</v>
      </c>
      <c r="AA68" s="15">
        <f t="shared" si="15"/>
        <v>0</v>
      </c>
      <c r="AB68" s="15">
        <f t="shared" si="16"/>
        <v>0</v>
      </c>
    </row>
    <row r="69" spans="1:28" s="1" customFormat="1" x14ac:dyDescent="0.2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105">
        <v>0.4</v>
      </c>
      <c r="Z69" s="105">
        <v>0.4</v>
      </c>
      <c r="AA69" s="15">
        <f t="shared" si="15"/>
        <v>0</v>
      </c>
      <c r="AB69" s="15">
        <f t="shared" si="16"/>
        <v>0</v>
      </c>
    </row>
    <row r="70" spans="1:28" s="1" customFormat="1" x14ac:dyDescent="0.2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ROUND(V70*1.4417,-$F$131)</f>
        <v>0</v>
      </c>
      <c r="Y70" s="105">
        <v>0.4</v>
      </c>
      <c r="Z70" s="105">
        <v>0.4</v>
      </c>
      <c r="AA70" s="15">
        <f t="shared" ref="AA70:AA86" si="95">ROUND(X70*Y70,-$F$131)</f>
        <v>0</v>
      </c>
      <c r="AB70" s="15">
        <f t="shared" ref="AB70:AB86" si="96">-(X70+AA70)</f>
        <v>0</v>
      </c>
    </row>
    <row r="71" spans="1:28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97">SUM(K65:K70)</f>
        <v>27283.399999999998</v>
      </c>
      <c r="L71" s="36">
        <f t="shared" si="97"/>
        <v>27283.399999999998</v>
      </c>
      <c r="M71" s="36">
        <f t="shared" si="97"/>
        <v>27283.399999999998</v>
      </c>
      <c r="N71" s="36">
        <f t="shared" si="97"/>
        <v>27283.399999999998</v>
      </c>
      <c r="O71" s="36">
        <f t="shared" si="97"/>
        <v>-4197.4461538461546</v>
      </c>
      <c r="P71" s="36">
        <f t="shared" si="97"/>
        <v>27283.399999999998</v>
      </c>
      <c r="Q71" s="36">
        <f t="shared" si="97"/>
        <v>27283.399999999998</v>
      </c>
      <c r="R71" s="36">
        <f t="shared" si="97"/>
        <v>27283.399999999998</v>
      </c>
      <c r="S71" s="36">
        <f t="shared" si="97"/>
        <v>27283.399999999998</v>
      </c>
      <c r="T71" s="36">
        <f t="shared" si="97"/>
        <v>27283.399999999998</v>
      </c>
      <c r="U71" s="36">
        <f t="shared" si="97"/>
        <v>27283.399999999998</v>
      </c>
      <c r="V71" s="36">
        <f t="shared" si="97"/>
        <v>295919.95384615386</v>
      </c>
      <c r="W71" s="14"/>
      <c r="X71" s="15"/>
      <c r="Y71" s="105"/>
      <c r="Z71" s="105"/>
      <c r="AA71" s="15"/>
      <c r="AB71" s="15"/>
    </row>
    <row r="72" spans="1:28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05"/>
      <c r="AA72" s="15"/>
      <c r="AB72" s="15"/>
    </row>
    <row r="73" spans="1:28" s="1" customFormat="1" x14ac:dyDescent="0.2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105">
        <v>0.4</v>
      </c>
      <c r="Z73" s="105">
        <v>0.4</v>
      </c>
      <c r="AA73" s="15">
        <f t="shared" si="95"/>
        <v>0</v>
      </c>
      <c r="AB73" s="15">
        <f t="shared" si="96"/>
        <v>0</v>
      </c>
    </row>
    <row r="74" spans="1:28" s="1" customFormat="1" x14ac:dyDescent="0.2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105">
        <v>0.4</v>
      </c>
      <c r="Z74" s="105">
        <v>0.4</v>
      </c>
      <c r="AA74" s="15">
        <f t="shared" si="95"/>
        <v>0</v>
      </c>
      <c r="AB74" s="15">
        <f t="shared" si="96"/>
        <v>0</v>
      </c>
    </row>
    <row r="75" spans="1:28" s="1" customFormat="1" x14ac:dyDescent="0.2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105">
        <v>0.4</v>
      </c>
      <c r="Z75" s="105">
        <v>0.4</v>
      </c>
      <c r="AA75" s="15">
        <f t="shared" si="95"/>
        <v>0</v>
      </c>
      <c r="AB75" s="15">
        <f t="shared" si="96"/>
        <v>0</v>
      </c>
    </row>
    <row r="76" spans="1:28" s="1" customFormat="1" x14ac:dyDescent="0.2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105">
        <v>0.4</v>
      </c>
      <c r="Z76" s="105">
        <v>0.4</v>
      </c>
      <c r="AA76" s="15">
        <f t="shared" si="95"/>
        <v>0</v>
      </c>
      <c r="AB76" s="15">
        <f t="shared" si="96"/>
        <v>0</v>
      </c>
    </row>
    <row r="77" spans="1:28" s="1" customFormat="1" x14ac:dyDescent="0.2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105">
        <v>0.4</v>
      </c>
      <c r="Z77" s="105">
        <v>0.4</v>
      </c>
      <c r="AA77" s="15">
        <f t="shared" si="95"/>
        <v>0</v>
      </c>
      <c r="AB77" s="15">
        <f t="shared" si="96"/>
        <v>0</v>
      </c>
    </row>
    <row r="78" spans="1:28" s="1" customFormat="1" x14ac:dyDescent="0.2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105">
        <v>0.4</v>
      </c>
      <c r="Z78" s="105">
        <v>0.4</v>
      </c>
      <c r="AA78" s="15">
        <f t="shared" si="95"/>
        <v>0</v>
      </c>
      <c r="AB78" s="15">
        <f t="shared" si="96"/>
        <v>0</v>
      </c>
    </row>
    <row r="79" spans="1:28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105"/>
      <c r="Z79" s="105"/>
      <c r="AA79" s="15"/>
      <c r="AB79" s="15"/>
    </row>
    <row r="80" spans="1:28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05"/>
      <c r="AA80" s="15"/>
      <c r="AB80" s="15"/>
    </row>
    <row r="81" spans="1:28" s="1" customFormat="1" x14ac:dyDescent="0.2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14">E81*H81</f>
        <v>27283.399999999998</v>
      </c>
      <c r="K81" s="15">
        <f t="shared" ref="K81:K86" si="115">E81*H81</f>
        <v>27283.399999999998</v>
      </c>
      <c r="L81" s="15">
        <f t="shared" ref="L81:L86" si="116">E81*H81</f>
        <v>27283.399999999998</v>
      </c>
      <c r="M81" s="15">
        <f t="shared" ref="M81:M86" si="117">E81*H81</f>
        <v>27283.399999999998</v>
      </c>
      <c r="N81" s="15">
        <f t="shared" ref="N81:N86" si="118">E81*I81</f>
        <v>27283.399999999998</v>
      </c>
      <c r="O81" s="15">
        <f t="shared" ref="O81:O86" si="119">(I81-(I81*12/260*25))*E81</f>
        <v>-4197.4461538461546</v>
      </c>
      <c r="P81" s="15">
        <f t="shared" ref="P81:P86" si="120">E81*I81</f>
        <v>27283.399999999998</v>
      </c>
      <c r="Q81" s="15">
        <f t="shared" ref="Q81:Q86" si="121">E81*I81</f>
        <v>27283.399999999998</v>
      </c>
      <c r="R81" s="15">
        <f t="shared" ref="R81:R86" si="122">E81*I81</f>
        <v>27283.399999999998</v>
      </c>
      <c r="S81" s="15">
        <f t="shared" ref="S81:S86" si="123">E81*I81</f>
        <v>27283.399999999998</v>
      </c>
      <c r="T81" s="15">
        <f t="shared" ref="T81:T86" si="124">E81*I81</f>
        <v>27283.399999999998</v>
      </c>
      <c r="U81" s="15">
        <f t="shared" ref="U81:U86" si="125">E81*I81</f>
        <v>27283.399999999998</v>
      </c>
      <c r="V81" s="15">
        <f t="shared" ref="V81:V86" si="126">SUM(J81:U81)</f>
        <v>295919.95384615386</v>
      </c>
      <c r="W81" s="14"/>
      <c r="X81" s="15">
        <f t="shared" si="94"/>
        <v>427000</v>
      </c>
      <c r="Y81" s="105">
        <v>0.4</v>
      </c>
      <c r="Z81" s="105">
        <v>0.4</v>
      </c>
      <c r="AA81" s="15">
        <f t="shared" si="95"/>
        <v>171000</v>
      </c>
      <c r="AB81" s="15">
        <f t="shared" si="96"/>
        <v>-598000</v>
      </c>
    </row>
    <row r="82" spans="1:28" s="1" customFormat="1" x14ac:dyDescent="0.2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105">
        <v>0.4</v>
      </c>
      <c r="Z82" s="105">
        <v>0.4</v>
      </c>
      <c r="AA82" s="15">
        <f t="shared" si="95"/>
        <v>0</v>
      </c>
      <c r="AB82" s="15">
        <f t="shared" si="96"/>
        <v>0</v>
      </c>
    </row>
    <row r="83" spans="1:28" s="1" customFormat="1" x14ac:dyDescent="0.2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105">
        <v>0.4</v>
      </c>
      <c r="Z83" s="105">
        <v>0.4</v>
      </c>
      <c r="AA83" s="15">
        <f t="shared" si="95"/>
        <v>0</v>
      </c>
      <c r="AB83" s="15">
        <f t="shared" si="96"/>
        <v>0</v>
      </c>
    </row>
    <row r="84" spans="1:28" s="1" customFormat="1" x14ac:dyDescent="0.2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105">
        <v>0.4</v>
      </c>
      <c r="Z84" s="105">
        <v>0.4</v>
      </c>
      <c r="AA84" s="15">
        <f t="shared" si="95"/>
        <v>0</v>
      </c>
      <c r="AB84" s="15">
        <f t="shared" si="96"/>
        <v>0</v>
      </c>
    </row>
    <row r="85" spans="1:28" s="1" customFormat="1" x14ac:dyDescent="0.2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105">
        <v>0.4</v>
      </c>
      <c r="Z85" s="105">
        <v>0.4</v>
      </c>
      <c r="AA85" s="15">
        <f t="shared" si="95"/>
        <v>0</v>
      </c>
      <c r="AB85" s="15">
        <f t="shared" si="96"/>
        <v>0</v>
      </c>
    </row>
    <row r="86" spans="1:28" s="1" customFormat="1" x14ac:dyDescent="0.2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105">
        <v>0.4</v>
      </c>
      <c r="Z86" s="105">
        <v>0.4</v>
      </c>
      <c r="AA86" s="15">
        <f t="shared" si="95"/>
        <v>0</v>
      </c>
      <c r="AB86" s="15">
        <f t="shared" si="96"/>
        <v>0</v>
      </c>
    </row>
    <row r="87" spans="1:28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27">SUM(K81:K86)</f>
        <v>27283.399999999998</v>
      </c>
      <c r="L87" s="36">
        <f t="shared" si="127"/>
        <v>27283.399999999998</v>
      </c>
      <c r="M87" s="36">
        <f t="shared" si="127"/>
        <v>27283.399999999998</v>
      </c>
      <c r="N87" s="36">
        <f t="shared" si="127"/>
        <v>27283.399999999998</v>
      </c>
      <c r="O87" s="36">
        <f t="shared" si="127"/>
        <v>-4197.4461538461546</v>
      </c>
      <c r="P87" s="36">
        <f t="shared" si="127"/>
        <v>27283.399999999998</v>
      </c>
      <c r="Q87" s="36">
        <f t="shared" si="127"/>
        <v>27283.399999999998</v>
      </c>
      <c r="R87" s="36">
        <f t="shared" si="127"/>
        <v>27283.399999999998</v>
      </c>
      <c r="S87" s="36">
        <f t="shared" si="127"/>
        <v>27283.399999999998</v>
      </c>
      <c r="T87" s="36">
        <f t="shared" si="127"/>
        <v>27283.399999999998</v>
      </c>
      <c r="U87" s="36">
        <f t="shared" si="127"/>
        <v>27283.399999999998</v>
      </c>
      <c r="V87" s="36">
        <f t="shared" si="127"/>
        <v>295919.95384615386</v>
      </c>
      <c r="W87" s="14"/>
      <c r="X87" s="102">
        <f>SUM(X5:X86)</f>
        <v>3304000</v>
      </c>
      <c r="Y87" s="103"/>
      <c r="Z87" s="103"/>
      <c r="AA87" s="102">
        <f>SUM(AA5:AA86)</f>
        <v>1323000</v>
      </c>
      <c r="AB87" s="102">
        <f>SUM(AB5:AB86)</f>
        <v>-4627000</v>
      </c>
    </row>
    <row r="88" spans="1:28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27283.399999999998</v>
      </c>
      <c r="K102" s="15">
        <f t="shared" si="130"/>
        <v>27283.399999999998</v>
      </c>
      <c r="L102" s="15">
        <f t="shared" si="130"/>
        <v>27283.399999999998</v>
      </c>
      <c r="M102" s="15">
        <f>M16</f>
        <v>27283.399999999998</v>
      </c>
      <c r="N102" s="15">
        <f t="shared" si="130"/>
        <v>27283.399999999998</v>
      </c>
      <c r="O102" s="15">
        <f t="shared" si="130"/>
        <v>-4197.4461538461546</v>
      </c>
      <c r="P102" s="15">
        <f t="shared" si="130"/>
        <v>27283.399999999998</v>
      </c>
      <c r="Q102" s="15">
        <f t="shared" si="130"/>
        <v>27283.399999999998</v>
      </c>
      <c r="R102" s="15">
        <f t="shared" si="130"/>
        <v>27283.399999999998</v>
      </c>
      <c r="S102" s="15">
        <f t="shared" si="130"/>
        <v>27283.399999999998</v>
      </c>
      <c r="T102" s="15">
        <f t="shared" si="130"/>
        <v>27283.399999999998</v>
      </c>
      <c r="U102" s="15">
        <f t="shared" si="130"/>
        <v>27283.399999999998</v>
      </c>
      <c r="V102" s="15">
        <f t="shared" ref="V102:V112" si="131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27283.399999999998</v>
      </c>
      <c r="K103" s="48">
        <f t="shared" si="132"/>
        <v>27283.399999999998</v>
      </c>
      <c r="L103" s="48">
        <f t="shared" si="132"/>
        <v>27283.399999999998</v>
      </c>
      <c r="M103" s="48">
        <f t="shared" si="132"/>
        <v>27283.399999999998</v>
      </c>
      <c r="N103" s="48">
        <f t="shared" si="132"/>
        <v>27283.399999999998</v>
      </c>
      <c r="O103" s="48">
        <f t="shared" si="132"/>
        <v>-4197.4461538461546</v>
      </c>
      <c r="P103" s="48">
        <f t="shared" si="132"/>
        <v>27283.399999999998</v>
      </c>
      <c r="Q103" s="48">
        <f t="shared" si="132"/>
        <v>27283.399999999998</v>
      </c>
      <c r="R103" s="48">
        <f t="shared" si="132"/>
        <v>27283.399999999998</v>
      </c>
      <c r="S103" s="48">
        <f t="shared" si="132"/>
        <v>27283.399999999998</v>
      </c>
      <c r="T103" s="48">
        <f t="shared" si="132"/>
        <v>27283.399999999998</v>
      </c>
      <c r="U103" s="48">
        <f t="shared" si="132"/>
        <v>27283.399999999998</v>
      </c>
      <c r="V103" s="15">
        <f t="shared" si="131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34">K47</f>
        <v>27283.399999999998</v>
      </c>
      <c r="L105" s="48">
        <f t="shared" si="134"/>
        <v>27283.399999999998</v>
      </c>
      <c r="M105" s="48">
        <f t="shared" si="134"/>
        <v>27283.399999999998</v>
      </c>
      <c r="N105" s="48">
        <f t="shared" si="134"/>
        <v>27283.399999999998</v>
      </c>
      <c r="O105" s="48">
        <f t="shared" si="134"/>
        <v>-4197.4461538461546</v>
      </c>
      <c r="P105" s="48">
        <f t="shared" si="134"/>
        <v>27283.399999999998</v>
      </c>
      <c r="Q105" s="48">
        <f t="shared" si="134"/>
        <v>27283.399999999998</v>
      </c>
      <c r="R105" s="48">
        <f t="shared" si="134"/>
        <v>27283.399999999998</v>
      </c>
      <c r="S105" s="48">
        <f t="shared" si="134"/>
        <v>27283.399999999998</v>
      </c>
      <c r="T105" s="48">
        <f t="shared" si="134"/>
        <v>27283.399999999998</v>
      </c>
      <c r="U105" s="48">
        <f t="shared" si="134"/>
        <v>27283.399999999998</v>
      </c>
      <c r="V105" s="15">
        <f t="shared" si="131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1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35">K55</f>
        <v>47450</v>
      </c>
      <c r="L108" s="48">
        <f t="shared" si="135"/>
        <v>47450</v>
      </c>
      <c r="M108" s="48">
        <f t="shared" si="135"/>
        <v>47450</v>
      </c>
      <c r="N108" s="48">
        <f t="shared" si="135"/>
        <v>47450</v>
      </c>
      <c r="O108" s="48">
        <f t="shared" si="135"/>
        <v>-7300</v>
      </c>
      <c r="P108" s="48">
        <f t="shared" si="135"/>
        <v>47450</v>
      </c>
      <c r="Q108" s="48">
        <f t="shared" si="135"/>
        <v>47450</v>
      </c>
      <c r="R108" s="48">
        <f t="shared" si="135"/>
        <v>47450</v>
      </c>
      <c r="S108" s="48">
        <f t="shared" si="135"/>
        <v>47450</v>
      </c>
      <c r="T108" s="48">
        <f t="shared" si="135"/>
        <v>47450</v>
      </c>
      <c r="U108" s="48">
        <f t="shared" si="135"/>
        <v>47450</v>
      </c>
      <c r="V108" s="55">
        <f t="shared" si="131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36">K63</f>
        <v>27283.399999999998</v>
      </c>
      <c r="L109" s="48">
        <f t="shared" si="136"/>
        <v>27283.399999999998</v>
      </c>
      <c r="M109" s="48">
        <f t="shared" si="136"/>
        <v>27283.399999999998</v>
      </c>
      <c r="N109" s="48">
        <f t="shared" si="136"/>
        <v>27283.399999999998</v>
      </c>
      <c r="O109" s="48">
        <f t="shared" si="136"/>
        <v>-4197.4461538461546</v>
      </c>
      <c r="P109" s="48">
        <f t="shared" si="136"/>
        <v>27283.399999999998</v>
      </c>
      <c r="Q109" s="48">
        <f t="shared" si="136"/>
        <v>27283.399999999998</v>
      </c>
      <c r="R109" s="48">
        <f t="shared" si="136"/>
        <v>27283.399999999998</v>
      </c>
      <c r="S109" s="48">
        <f t="shared" si="136"/>
        <v>27283.399999999998</v>
      </c>
      <c r="T109" s="48">
        <f t="shared" si="136"/>
        <v>27283.399999999998</v>
      </c>
      <c r="U109" s="48">
        <f t="shared" si="136"/>
        <v>27283.399999999998</v>
      </c>
      <c r="V109" s="55">
        <f t="shared" si="131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37">K71</f>
        <v>27283.399999999998</v>
      </c>
      <c r="L110" s="55">
        <f t="shared" si="137"/>
        <v>27283.399999999998</v>
      </c>
      <c r="M110" s="55">
        <f t="shared" si="137"/>
        <v>27283.399999999998</v>
      </c>
      <c r="N110" s="55">
        <f t="shared" si="137"/>
        <v>27283.399999999998</v>
      </c>
      <c r="O110" s="55">
        <f t="shared" si="137"/>
        <v>-4197.4461538461546</v>
      </c>
      <c r="P110" s="55">
        <f t="shared" si="137"/>
        <v>27283.399999999998</v>
      </c>
      <c r="Q110" s="55">
        <f t="shared" si="137"/>
        <v>27283.399999999998</v>
      </c>
      <c r="R110" s="55">
        <f t="shared" si="137"/>
        <v>27283.399999999998</v>
      </c>
      <c r="S110" s="55">
        <f t="shared" si="137"/>
        <v>27283.399999999998</v>
      </c>
      <c r="T110" s="55">
        <f t="shared" si="137"/>
        <v>27283.399999999998</v>
      </c>
      <c r="U110" s="55">
        <f t="shared" si="137"/>
        <v>27283.399999999998</v>
      </c>
      <c r="V110" s="55">
        <f t="shared" si="131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39">K87</f>
        <v>27283.399999999998</v>
      </c>
      <c r="L112" s="55">
        <f t="shared" si="139"/>
        <v>27283.399999999998</v>
      </c>
      <c r="M112" s="55">
        <f t="shared" si="139"/>
        <v>27283.399999999998</v>
      </c>
      <c r="N112" s="55">
        <f t="shared" si="139"/>
        <v>27283.399999999998</v>
      </c>
      <c r="O112" s="55">
        <f t="shared" si="139"/>
        <v>-4197.4461538461546</v>
      </c>
      <c r="P112" s="55">
        <f t="shared" si="139"/>
        <v>27283.399999999998</v>
      </c>
      <c r="Q112" s="55">
        <f t="shared" si="139"/>
        <v>27283.399999999998</v>
      </c>
      <c r="R112" s="55">
        <f t="shared" si="139"/>
        <v>27283.399999999998</v>
      </c>
      <c r="S112" s="55">
        <f t="shared" si="139"/>
        <v>27283.399999999998</v>
      </c>
      <c r="T112" s="55">
        <f t="shared" si="139"/>
        <v>27283.399999999998</v>
      </c>
      <c r="U112" s="55">
        <f t="shared" si="139"/>
        <v>27283.399999999998</v>
      </c>
      <c r="V112" s="55">
        <f t="shared" si="131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301297.81182246667</v>
      </c>
      <c r="K127" s="27">
        <f t="shared" si="142"/>
        <v>301297.81182246667</v>
      </c>
      <c r="L127" s="27">
        <f t="shared" si="142"/>
        <v>301297.81182246667</v>
      </c>
      <c r="M127" s="27">
        <f t="shared" si="142"/>
        <v>301297.81182246667</v>
      </c>
      <c r="N127" s="27">
        <f t="shared" si="142"/>
        <v>301297.81182246667</v>
      </c>
      <c r="O127" s="27">
        <f t="shared" si="142"/>
        <v>-10048.325679071811</v>
      </c>
      <c r="P127" s="27">
        <f t="shared" si="142"/>
        <v>301297.81182246667</v>
      </c>
      <c r="Q127" s="27">
        <f t="shared" si="142"/>
        <v>301297.81182246667</v>
      </c>
      <c r="R127" s="27">
        <f t="shared" si="142"/>
        <v>301297.81182246667</v>
      </c>
      <c r="S127" s="27">
        <f t="shared" si="142"/>
        <v>301297.81182246667</v>
      </c>
      <c r="T127" s="27">
        <f t="shared" si="142"/>
        <v>301297.81182246667</v>
      </c>
      <c r="U127" s="27">
        <f t="shared" si="142"/>
        <v>301297.81182246667</v>
      </c>
      <c r="V127" s="27">
        <f t="shared" si="142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43">K128+L127</f>
        <v>903893.43546740001</v>
      </c>
      <c r="M128" s="15">
        <f t="shared" si="143"/>
        <v>1205191.2472898667</v>
      </c>
      <c r="N128" s="15">
        <f t="shared" si="143"/>
        <v>1506489.0591123332</v>
      </c>
      <c r="O128" s="15">
        <f t="shared" si="143"/>
        <v>1496440.7334332615</v>
      </c>
      <c r="P128" s="15">
        <f t="shared" si="143"/>
        <v>1797738.5452557281</v>
      </c>
      <c r="Q128" s="15">
        <f t="shared" si="143"/>
        <v>2099036.3570781946</v>
      </c>
      <c r="R128" s="15">
        <f t="shared" si="143"/>
        <v>2400334.1689006612</v>
      </c>
      <c r="S128" s="15">
        <f t="shared" si="143"/>
        <v>2701631.9807231277</v>
      </c>
      <c r="T128" s="15">
        <f t="shared" si="143"/>
        <v>3002929.7925455943</v>
      </c>
      <c r="U128" s="15">
        <f t="shared" si="143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9121</v>
      </c>
      <c r="B132" s="90"/>
      <c r="C132" s="90" t="s">
        <v>117</v>
      </c>
      <c r="D132" s="90"/>
      <c r="E132" s="90"/>
      <c r="F132" s="90"/>
      <c r="G132" s="90"/>
      <c r="H132" s="90"/>
      <c r="I132" s="91"/>
      <c r="J132" s="92">
        <f t="shared" ref="J132:K132" si="144">ROUND(J127,-$F$131)</f>
        <v>301000</v>
      </c>
      <c r="K132" s="92">
        <f t="shared" si="144"/>
        <v>301000</v>
      </c>
      <c r="L132" s="92">
        <f>ROUND(L127,-$F$131)</f>
        <v>301000</v>
      </c>
      <c r="M132" s="92">
        <f t="shared" ref="M132:U132" si="145">ROUND(M127,-$F$131)</f>
        <v>301000</v>
      </c>
      <c r="N132" s="92">
        <f t="shared" si="145"/>
        <v>301000</v>
      </c>
      <c r="O132" s="92">
        <f t="shared" si="145"/>
        <v>-10000</v>
      </c>
      <c r="P132" s="92">
        <f t="shared" si="145"/>
        <v>301000</v>
      </c>
      <c r="Q132" s="92">
        <f t="shared" si="145"/>
        <v>301000</v>
      </c>
      <c r="R132" s="92">
        <f t="shared" si="145"/>
        <v>301000</v>
      </c>
      <c r="S132" s="92">
        <f t="shared" si="145"/>
        <v>301000</v>
      </c>
      <c r="T132" s="92">
        <f t="shared" si="145"/>
        <v>301000</v>
      </c>
      <c r="U132" s="92">
        <f t="shared" si="145"/>
        <v>301000</v>
      </c>
      <c r="V132" s="93">
        <f>SUM(J132:U132)</f>
        <v>3301000</v>
      </c>
      <c r="W132" s="1"/>
    </row>
    <row r="133" spans="1:23" x14ac:dyDescent="0.2">
      <c r="A133" s="89">
        <v>9116</v>
      </c>
      <c r="B133" s="90"/>
      <c r="C133" s="90" t="s">
        <v>118</v>
      </c>
      <c r="D133" s="90"/>
      <c r="E133" s="97"/>
      <c r="F133" s="90"/>
      <c r="G133" s="90"/>
      <c r="H133" s="90"/>
      <c r="I133" s="90"/>
      <c r="J133" s="92">
        <f t="shared" ref="J133:K133" si="146">ROUND(J127*40%,-$F$131)</f>
        <v>121000</v>
      </c>
      <c r="K133" s="92">
        <f t="shared" si="146"/>
        <v>121000</v>
      </c>
      <c r="L133" s="92">
        <f>ROUND(L127*40%,-$F$131)</f>
        <v>121000</v>
      </c>
      <c r="M133" s="92">
        <f t="shared" ref="M133:U133" si="147">ROUND(M127*40%,-$F$131)</f>
        <v>121000</v>
      </c>
      <c r="N133" s="92">
        <f t="shared" si="147"/>
        <v>121000</v>
      </c>
      <c r="O133" s="92">
        <f t="shared" si="147"/>
        <v>-4000</v>
      </c>
      <c r="P133" s="92">
        <f t="shared" si="147"/>
        <v>121000</v>
      </c>
      <c r="Q133" s="92">
        <f t="shared" si="147"/>
        <v>121000</v>
      </c>
      <c r="R133" s="92">
        <f t="shared" si="147"/>
        <v>121000</v>
      </c>
      <c r="S133" s="92">
        <f t="shared" si="147"/>
        <v>121000</v>
      </c>
      <c r="T133" s="92">
        <f t="shared" si="147"/>
        <v>121000</v>
      </c>
      <c r="U133" s="92">
        <f t="shared" si="147"/>
        <v>121000</v>
      </c>
      <c r="V133" s="93">
        <f>AA87</f>
        <v>1323000</v>
      </c>
      <c r="W133" s="1" t="str">
        <f t="shared" ref="W133:W134" si="148"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89">
        <v>9051</v>
      </c>
      <c r="B134" s="90"/>
      <c r="C134" s="90" t="s">
        <v>119</v>
      </c>
      <c r="D134" s="90"/>
      <c r="E134" s="97"/>
      <c r="F134" s="90"/>
      <c r="G134" s="90"/>
      <c r="H134" s="90"/>
      <c r="I134" s="90"/>
      <c r="J134" s="92">
        <f t="shared" ref="J134:K134" si="149">-(J132+J133)</f>
        <v>-422000</v>
      </c>
      <c r="K134" s="92">
        <f t="shared" si="149"/>
        <v>-422000</v>
      </c>
      <c r="L134" s="92">
        <f>-(L132+L133)</f>
        <v>-422000</v>
      </c>
      <c r="M134" s="92">
        <f t="shared" ref="M134:U134" si="150">-(M132+M133)</f>
        <v>-422000</v>
      </c>
      <c r="N134" s="92">
        <f t="shared" si="150"/>
        <v>-422000</v>
      </c>
      <c r="O134" s="92">
        <f t="shared" si="150"/>
        <v>14000</v>
      </c>
      <c r="P134" s="92">
        <f t="shared" si="150"/>
        <v>-422000</v>
      </c>
      <c r="Q134" s="92">
        <f t="shared" si="150"/>
        <v>-422000</v>
      </c>
      <c r="R134" s="92">
        <f t="shared" si="150"/>
        <v>-422000</v>
      </c>
      <c r="S134" s="92">
        <f t="shared" si="150"/>
        <v>-422000</v>
      </c>
      <c r="T134" s="92">
        <f t="shared" si="150"/>
        <v>-422000</v>
      </c>
      <c r="U134" s="92">
        <f t="shared" si="150"/>
        <v>-422000</v>
      </c>
      <c r="V134" s="93">
        <f>AB87</f>
        <v>-4627000</v>
      </c>
      <c r="W134" s="1" t="str">
        <f t="shared" si="148"/>
        <v>Pga. avrunding stemmer ikkje sum januar - desember med belasta overhead på årsbasis. Det må derfor justerast i desember!</v>
      </c>
    </row>
    <row r="135" spans="1:23" x14ac:dyDescent="0.2">
      <c r="A135" s="95"/>
      <c r="B135" s="96"/>
      <c r="C135" s="96"/>
      <c r="D135" s="96"/>
      <c r="E135" s="98"/>
      <c r="F135" s="96"/>
      <c r="G135" s="96"/>
      <c r="H135" s="96"/>
      <c r="I135" s="99" t="s">
        <v>104</v>
      </c>
      <c r="J135" s="93">
        <f t="shared" ref="J135:K135" si="151">SUM(J132:J134)</f>
        <v>0</v>
      </c>
      <c r="K135" s="93">
        <f t="shared" si="151"/>
        <v>0</v>
      </c>
      <c r="L135" s="93">
        <f>SUM(L132:L134)</f>
        <v>0</v>
      </c>
      <c r="M135" s="93">
        <f t="shared" ref="M135:V135" si="152">SUM(M132:M134)</f>
        <v>0</v>
      </c>
      <c r="N135" s="93">
        <f t="shared" si="152"/>
        <v>0</v>
      </c>
      <c r="O135" s="93">
        <f t="shared" si="152"/>
        <v>0</v>
      </c>
      <c r="P135" s="93">
        <f t="shared" si="152"/>
        <v>0</v>
      </c>
      <c r="Q135" s="93">
        <f t="shared" si="152"/>
        <v>0</v>
      </c>
      <c r="R135" s="93">
        <f t="shared" si="152"/>
        <v>0</v>
      </c>
      <c r="S135" s="93">
        <f t="shared" si="152"/>
        <v>0</v>
      </c>
      <c r="T135" s="93">
        <f t="shared" si="152"/>
        <v>0</v>
      </c>
      <c r="U135" s="93">
        <f t="shared" si="152"/>
        <v>0</v>
      </c>
      <c r="V135" s="93">
        <f t="shared" si="152"/>
        <v>-3000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6">
    <mergeCell ref="AB1:AB2"/>
    <mergeCell ref="T1:V1"/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Samleprosjekt GL</vt:lpstr>
      <vt:lpstr>fastlønnsbudsjett BIDRAG</vt:lpstr>
      <vt:lpstr>frikjøp BIDRAG</vt:lpstr>
      <vt:lpstr>egenfinansiering BIDRAG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2014-11-04T13:39:06Z</dcterms:modified>
</cp:coreProperties>
</file>